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updateLinks="never"/>
  <mc:AlternateContent xmlns:mc="http://schemas.openxmlformats.org/markup-compatibility/2006">
    <mc:Choice Requires="x15">
      <x15ac:absPath xmlns:x15ac="http://schemas.microsoft.com/office/spreadsheetml/2010/11/ac" url="C:\Users\bruqu\Desktop\"/>
    </mc:Choice>
  </mc:AlternateContent>
  <xr:revisionPtr revIDLastSave="0" documentId="13_ncr:1_{C7645703-9729-4AE1-AA4D-4A8625D9C28A}" xr6:coauthVersionLast="47" xr6:coauthVersionMax="47" xr10:uidLastSave="{00000000-0000-0000-0000-000000000000}"/>
  <bookViews>
    <workbookView xWindow="-96" yWindow="-96" windowWidth="23232" windowHeight="12552" firstSheet="1" activeTab="2" xr2:uid="{00000000-000D-0000-FFFF-FFFF00000000}"/>
  </bookViews>
  <sheets>
    <sheet name="Apoio" sheetId="4" state="hidden" r:id="rId1"/>
    <sheet name="Instruções" sheetId="3" r:id="rId2"/>
    <sheet name="Orçamento viagem" sheetId="1" r:id="rId3"/>
    <sheet name="Roteiro" sheetId="2" r:id="rId4"/>
    <sheet name="CheckList" sheetId="5" r:id="rId5"/>
    <sheet name="Links" sheetId="6" r:id="rId6"/>
  </sheets>
  <externalReferences>
    <externalReference r:id="rId7"/>
  </externalReferences>
  <definedNames>
    <definedName name="viagem">'[1] '!$A$35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5" i="5"/>
  <c r="E4" i="5"/>
  <c r="J4" i="1" l="1"/>
  <c r="G27" i="4" l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T4" i="1" l="1"/>
  <c r="V4" i="1"/>
  <c r="R4" i="1" l="1"/>
  <c r="P4" i="1"/>
  <c r="N4" i="1"/>
  <c r="J34" i="1"/>
  <c r="G4" i="1" s="1"/>
  <c r="I4" i="1"/>
  <c r="I6" i="1" l="1"/>
  <c r="I14" i="1"/>
  <c r="A44" i="2" s="1"/>
  <c r="I22" i="1"/>
  <c r="I30" i="1"/>
  <c r="I16" i="1"/>
  <c r="A52" i="2" s="1"/>
  <c r="I32" i="1"/>
  <c r="A104" i="2" s="1"/>
  <c r="I9" i="1"/>
  <c r="A24" i="2" s="1"/>
  <c r="I33" i="1"/>
  <c r="A108" i="2" s="1"/>
  <c r="I18" i="1"/>
  <c r="A60" i="2" s="1"/>
  <c r="I5" i="1"/>
  <c r="A8" i="2" s="1"/>
  <c r="I19" i="1"/>
  <c r="I27" i="1"/>
  <c r="I12" i="1"/>
  <c r="I20" i="1"/>
  <c r="A68" i="2" s="1"/>
  <c r="I28" i="1"/>
  <c r="A88" i="2" s="1"/>
  <c r="I21" i="1"/>
  <c r="A72" i="2" s="1"/>
  <c r="I29" i="1"/>
  <c r="A92" i="2" s="1"/>
  <c r="I7" i="1"/>
  <c r="A16" i="2" s="1"/>
  <c r="I15" i="1"/>
  <c r="I23" i="1"/>
  <c r="I31" i="1"/>
  <c r="A100" i="2" s="1"/>
  <c r="I8" i="1"/>
  <c r="A20" i="2" s="1"/>
  <c r="I24" i="1"/>
  <c r="I17" i="1"/>
  <c r="A56" i="2" s="1"/>
  <c r="I25" i="1"/>
  <c r="I10" i="1"/>
  <c r="A28" i="2" s="1"/>
  <c r="I26" i="1"/>
  <c r="I11" i="1"/>
  <c r="I13" i="1"/>
  <c r="A40" i="2" s="1"/>
  <c r="A36" i="2"/>
  <c r="A76" i="2"/>
  <c r="A96" i="2"/>
  <c r="A32" i="2"/>
  <c r="A48" i="2"/>
  <c r="A64" i="2"/>
  <c r="A84" i="2"/>
  <c r="A4" i="2"/>
  <c r="A12" i="2" l="1"/>
  <c r="A80" i="2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V5" i="1"/>
  <c r="N5" i="1"/>
  <c r="T5" i="1"/>
  <c r="T6" i="1" s="1"/>
  <c r="R5" i="1"/>
  <c r="L8" i="1" l="1"/>
  <c r="T7" i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N6" i="1"/>
  <c r="N7" i="1" s="1"/>
  <c r="N9" i="1" s="1"/>
  <c r="P34" i="1"/>
  <c r="G7" i="1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N10" i="1" l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T34" i="1"/>
  <c r="R34" i="1"/>
  <c r="G8" i="1" s="1"/>
  <c r="V34" i="1"/>
  <c r="G10" i="1" s="1"/>
  <c r="N34" i="1" l="1"/>
  <c r="G6" i="1" s="1"/>
  <c r="L26" i="1"/>
  <c r="L27" i="1" s="1"/>
  <c r="L28" i="1" l="1"/>
  <c r="L29" i="1" s="1"/>
  <c r="L30" i="1" s="1"/>
  <c r="L31" i="1" s="1"/>
  <c r="L32" i="1" s="1"/>
  <c r="L33" i="1" l="1"/>
  <c r="L34" i="1" s="1"/>
  <c r="G5" i="1" s="1"/>
  <c r="G11" i="1" l="1"/>
  <c r="F5" i="1" s="1"/>
  <c r="G12" i="1"/>
  <c r="G18" i="1"/>
  <c r="G16" i="1"/>
  <c r="G20" i="1"/>
  <c r="G15" i="1" l="1"/>
  <c r="G19" i="1"/>
  <c r="F4" i="1"/>
  <c r="F10" i="1"/>
  <c r="F7" i="1"/>
  <c r="F9" i="1"/>
  <c r="G17" i="1"/>
  <c r="F8" i="1"/>
  <c r="F6" i="1"/>
</calcChain>
</file>

<file path=xl/sharedStrings.xml><?xml version="1.0" encoding="utf-8"?>
<sst xmlns="http://schemas.openxmlformats.org/spreadsheetml/2006/main" count="118" uniqueCount="95">
  <si>
    <t>Insira os dados</t>
  </si>
  <si>
    <t>Gastos</t>
  </si>
  <si>
    <t>Categorias</t>
  </si>
  <si>
    <t>Data</t>
  </si>
  <si>
    <t>Passagem</t>
  </si>
  <si>
    <t>Descrição</t>
  </si>
  <si>
    <t>Hospedagem</t>
  </si>
  <si>
    <t>Passeios</t>
  </si>
  <si>
    <t>Alimentação</t>
  </si>
  <si>
    <t>Transporte</t>
  </si>
  <si>
    <t>Seguro viagem</t>
  </si>
  <si>
    <t>Extras</t>
  </si>
  <si>
    <t>Passagens</t>
  </si>
  <si>
    <t>Metro</t>
  </si>
  <si>
    <t>Hospedagem / dia</t>
  </si>
  <si>
    <t>Passeios / dia</t>
  </si>
  <si>
    <t>Total R$</t>
  </si>
  <si>
    <r>
      <t>Por dia</t>
    </r>
    <r>
      <rPr>
        <b/>
        <sz val="10"/>
        <color rgb="FFFF0000"/>
        <rFont val="Arial"/>
        <family val="2"/>
      </rPr>
      <t>*</t>
    </r>
  </si>
  <si>
    <t>Alimetação / dia</t>
  </si>
  <si>
    <t>* os valores por dia não incluem o valor da passagem</t>
  </si>
  <si>
    <t>Em moeda entrangeira</t>
  </si>
  <si>
    <t>Transporte / dia</t>
  </si>
  <si>
    <t>Total USS</t>
  </si>
  <si>
    <t>Seguro viagem / dia</t>
  </si>
  <si>
    <t>Total EUR</t>
  </si>
  <si>
    <t>Extras / dia</t>
  </si>
  <si>
    <t>Total Libra</t>
  </si>
  <si>
    <t>Total</t>
  </si>
  <si>
    <t>Roteiro viagem</t>
  </si>
  <si>
    <t>Manhã</t>
  </si>
  <si>
    <t>Tarde</t>
  </si>
  <si>
    <t>1º passo</t>
  </si>
  <si>
    <t>2º passo</t>
  </si>
  <si>
    <t>Atualize esta parte da planilha</t>
  </si>
  <si>
    <t>Atualize a cotação das moedas
 (se for viagem internacional)</t>
  </si>
  <si>
    <t>Quando fizer as reservas,
 atualize os valores</t>
  </si>
  <si>
    <t>Insira a descrição dos itens</t>
  </si>
  <si>
    <t>Passagem aérea</t>
  </si>
  <si>
    <t>Seguro saúde</t>
  </si>
  <si>
    <t>Chip de internet</t>
  </si>
  <si>
    <t>Se você gostou de nossa planilha, clique nos itens ao lado para fazer a sua reserva.</t>
  </si>
  <si>
    <t>Aluguel de carro</t>
  </si>
  <si>
    <t>Você aproveita os descontos, não paga nada a mais, e ajuda a gente a te ajudar com conteudo!</t>
  </si>
  <si>
    <t>Reservado</t>
  </si>
  <si>
    <t>Souvenirs</t>
  </si>
  <si>
    <t>©Nós na Trip</t>
  </si>
  <si>
    <t>Apoio</t>
  </si>
  <si>
    <t>Lista horário</t>
  </si>
  <si>
    <t>Noite</t>
  </si>
  <si>
    <t>Check</t>
  </si>
  <si>
    <t>Documento</t>
  </si>
  <si>
    <t>Situação</t>
  </si>
  <si>
    <t>Check Lista Viagem</t>
  </si>
  <si>
    <t>Validade Passaporte</t>
  </si>
  <si>
    <t>Validade Visto</t>
  </si>
  <si>
    <t>Conferir regras pandemia (re-open EU / Iata / Gov)</t>
  </si>
  <si>
    <t>Definir Roteiro e cidades</t>
  </si>
  <si>
    <t>Reservas dos Hotéis</t>
  </si>
  <si>
    <t>Passagens internas entre cidades</t>
  </si>
  <si>
    <t>Seguro Saúde</t>
  </si>
  <si>
    <t>Chip de Internet</t>
  </si>
  <si>
    <t>Início: mm/dd/aaaa</t>
  </si>
  <si>
    <t>Termino: mm/dd/aaaa</t>
  </si>
  <si>
    <t>CLIQUE NOS BOTÕES PARA SER DIRECIONADO PARA A PÁGINA DE RESERVA</t>
  </si>
  <si>
    <t xml:space="preserve">CLIQUE NA IMAGEM PARA ASSISTIR O VÍDEO  </t>
  </si>
  <si>
    <t>SITES ÚTEIS</t>
  </si>
  <si>
    <t>Regras Pandemia - Europa</t>
  </si>
  <si>
    <t>Regras Pandemia - Mundo</t>
  </si>
  <si>
    <t>Seguro Saúde Viagem</t>
  </si>
  <si>
    <t>Reservas Hotéis</t>
  </si>
  <si>
    <t>Pacotes Promocionais</t>
  </si>
  <si>
    <t>3º passo</t>
  </si>
  <si>
    <t xml:space="preserve">4º passo </t>
  </si>
  <si>
    <t xml:space="preserve">5º passo </t>
  </si>
  <si>
    <t>Café no Hotel</t>
  </si>
  <si>
    <t>Torre Eifel</t>
  </si>
  <si>
    <t>Almoço</t>
  </si>
  <si>
    <t>Museu</t>
  </si>
  <si>
    <t>Hotel</t>
  </si>
  <si>
    <t>Jantar em Montmartre</t>
  </si>
  <si>
    <t>Chip Internet</t>
  </si>
  <si>
    <t>ALUGUEL CARRO</t>
  </si>
  <si>
    <t>Blog - Vai com Bruno</t>
  </si>
  <si>
    <t>Canal - Vai com Bruno</t>
  </si>
  <si>
    <t>Instagram - Vai com Bruno</t>
  </si>
  <si>
    <t>Voo 123</t>
  </si>
  <si>
    <t>Hotel Paris inn</t>
  </si>
  <si>
    <t>Jantar Montmartre</t>
  </si>
  <si>
    <t>voo 456</t>
  </si>
  <si>
    <t>Hotel london inn</t>
  </si>
  <si>
    <t>london eye</t>
  </si>
  <si>
    <t xml:space="preserve">6º passo </t>
  </si>
  <si>
    <t>Faça o Roteiro</t>
  </si>
  <si>
    <t>Faça o Ckecklist</t>
  </si>
  <si>
    <t>Planejamento da 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</si>
</sst>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[$R$-416]\ * #,##0.00_-;\-[$R$-416]\ * #,##0.00_-;_-[$R$-416]\ * &quot;-&quot;??_-;_-@_-"/>
    <numFmt numFmtId="167" formatCode="_-[$$-409]* #,##0.00_ ;_-[$$-409]* \-#,##0.00\ ;_-[$$-409]* &quot;-&quot;??_ ;_-@_ "/>
    <numFmt numFmtId="168" formatCode="_-[$€-2]\ * #,##0.00_-;\-[$€-2]\ * #,##0.00_-;_-[$€-2]\ * &quot;-&quot;??_-;_-@_-"/>
    <numFmt numFmtId="169" formatCode="_-[$£-809]* #,##0.00_-;\-[$£-809]* #,##0.00_-;_-[$£-809]* &quot;-&quot;??_-;_-@_-"/>
    <numFmt numFmtId="170" formatCode="h:mm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  <font>
      <b/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0"/>
      <color theme="5" tint="-0.499984740745262"/>
      <name val="Arial"/>
      <family val="2"/>
    </font>
    <font>
      <b/>
      <sz val="11"/>
      <color theme="1"/>
      <name val="Arial"/>
      <family val="2"/>
    </font>
    <font>
      <b/>
      <sz val="13"/>
      <color theme="7" tint="-0.49998474074526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7" tint="-0.49998474074526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 tint="0.7999816888943144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5117038483843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4" tint="0.499984740745262"/>
      </right>
      <top/>
      <bottom/>
      <diagonal/>
    </border>
    <border>
      <left style="medium">
        <color theme="4" tint="0.499984740745262"/>
      </left>
      <right/>
      <top style="thick">
        <color theme="4" tint="0.499984740745262"/>
      </top>
      <bottom/>
      <diagonal/>
    </border>
    <border>
      <left/>
      <right style="medium">
        <color theme="4" tint="0.499984740745262"/>
      </right>
      <top style="thick">
        <color theme="4" tint="0.499984740745262"/>
      </top>
      <bottom/>
      <diagonal/>
    </border>
    <border>
      <left style="medium">
        <color theme="4" tint="0.499984740745262"/>
      </left>
      <right/>
      <top/>
      <bottom/>
      <diagonal/>
    </border>
    <border>
      <left/>
      <right style="medium">
        <color theme="4" tint="0.499984740745262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0" xfId="0" applyFill="1"/>
    <xf numFmtId="0" fontId="0" fillId="2" borderId="0" xfId="0" applyFill="1" applyProtection="1"/>
    <xf numFmtId="0" fontId="4" fillId="5" borderId="0" xfId="0" applyFont="1" applyFill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>
      <alignment horizontal="right" vertical="center" indent="1"/>
    </xf>
    <xf numFmtId="9" fontId="7" fillId="8" borderId="6" xfId="0" applyNumberFormat="1" applyFont="1" applyFill="1" applyBorder="1" applyAlignment="1" applyProtection="1">
      <alignment horizontal="center" vertical="center"/>
      <protection locked="0"/>
    </xf>
    <xf numFmtId="166" fontId="11" fillId="9" borderId="6" xfId="1" applyNumberFormat="1" applyFont="1" applyFill="1" applyBorder="1" applyAlignment="1" applyProtection="1">
      <alignment horizontal="right" vertical="center"/>
      <protection locked="0"/>
    </xf>
    <xf numFmtId="14" fontId="12" fillId="10" borderId="7" xfId="0" applyNumberFormat="1" applyFont="1" applyFill="1" applyBorder="1" applyAlignment="1">
      <alignment horizontal="center" vertical="center"/>
    </xf>
    <xf numFmtId="1" fontId="12" fillId="7" borderId="8" xfId="0" applyNumberFormat="1" applyFont="1" applyFill="1" applyBorder="1" applyAlignment="1" applyProtection="1">
      <alignment horizontal="center" vertical="center"/>
      <protection locked="0"/>
    </xf>
    <xf numFmtId="1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9" fontId="7" fillId="11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9" fontId="7" fillId="12" borderId="9" xfId="0" applyNumberFormat="1" applyFont="1" applyFill="1" applyBorder="1" applyAlignment="1" applyProtection="1">
      <alignment horizontal="center" vertical="center"/>
      <protection locked="0"/>
    </xf>
    <xf numFmtId="9" fontId="7" fillId="13" borderId="10" xfId="0" applyNumberFormat="1" applyFont="1" applyFill="1" applyBorder="1" applyAlignment="1" applyProtection="1">
      <alignment horizontal="center" vertical="center"/>
      <protection locked="0"/>
    </xf>
    <xf numFmtId="166" fontId="9" fillId="2" borderId="0" xfId="0" applyNumberFormat="1" applyFont="1" applyFill="1" applyBorder="1" applyAlignment="1" applyProtection="1">
      <alignment horizontal="center" vertical="center"/>
      <protection locked="0"/>
    </xf>
    <xf numFmtId="9" fontId="7" fillId="14" borderId="10" xfId="0" applyNumberFormat="1" applyFont="1" applyFill="1" applyBorder="1" applyAlignment="1" applyProtection="1">
      <alignment horizontal="center" vertical="center"/>
      <protection locked="0"/>
    </xf>
    <xf numFmtId="9" fontId="7" fillId="15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Alignment="1" applyProtection="1">
      <alignment horizontal="right" vertical="center" indent="1"/>
      <protection locked="0"/>
    </xf>
    <xf numFmtId="166" fontId="14" fillId="7" borderId="0" xfId="0" applyNumberFormat="1" applyFont="1" applyFill="1" applyAlignment="1" applyProtection="1">
      <alignment vertical="center"/>
      <protection locked="0"/>
    </xf>
    <xf numFmtId="166" fontId="15" fillId="9" borderId="6" xfId="1" applyNumberFormat="1" applyFont="1" applyFill="1" applyBorder="1" applyAlignment="1" applyProtection="1">
      <alignment horizontal="right" vertical="center"/>
      <protection locked="0"/>
    </xf>
    <xf numFmtId="0" fontId="16" fillId="7" borderId="0" xfId="0" applyFont="1" applyFill="1" applyAlignment="1" applyProtection="1">
      <alignment horizontal="right" vertical="center" indent="1"/>
      <protection locked="0"/>
    </xf>
    <xf numFmtId="0" fontId="18" fillId="7" borderId="0" xfId="0" quotePrefix="1" applyFont="1" applyFill="1" applyAlignment="1" applyProtection="1">
      <alignment horizontal="left" vertical="center"/>
      <protection locked="0"/>
    </xf>
    <xf numFmtId="166" fontId="21" fillId="9" borderId="6" xfId="2" applyNumberFormat="1" applyFont="1" applyFill="1" applyBorder="1" applyAlignment="1" applyProtection="1">
      <alignment horizontal="right" vertical="center"/>
      <protection locked="0"/>
    </xf>
    <xf numFmtId="167" fontId="21" fillId="9" borderId="6" xfId="1" applyNumberFormat="1" applyFont="1" applyFill="1" applyBorder="1" applyAlignment="1" applyProtection="1">
      <alignment horizontal="right" vertical="center"/>
      <protection locked="0"/>
    </xf>
    <xf numFmtId="166" fontId="19" fillId="16" borderId="6" xfId="2" applyNumberFormat="1" applyFont="1" applyFill="1" applyBorder="1" applyAlignment="1" applyProtection="1">
      <alignment horizontal="right" vertical="center"/>
      <protection locked="0"/>
    </xf>
    <xf numFmtId="167" fontId="16" fillId="16" borderId="6" xfId="2" applyNumberFormat="1" applyFont="1" applyFill="1" applyBorder="1" applyAlignment="1" applyProtection="1">
      <alignment horizontal="right" vertical="center"/>
      <protection locked="0"/>
    </xf>
    <xf numFmtId="168" fontId="21" fillId="9" borderId="6" xfId="1" applyNumberFormat="1" applyFont="1" applyFill="1" applyBorder="1" applyAlignment="1" applyProtection="1">
      <alignment horizontal="right" vertical="center"/>
      <protection locked="0"/>
    </xf>
    <xf numFmtId="168" fontId="16" fillId="16" borderId="6" xfId="1" applyNumberFormat="1" applyFont="1" applyFill="1" applyBorder="1" applyAlignment="1" applyProtection="1">
      <alignment horizontal="right" vertical="center"/>
      <protection locked="0"/>
    </xf>
    <xf numFmtId="169" fontId="21" fillId="9" borderId="6" xfId="1" applyNumberFormat="1" applyFont="1" applyFill="1" applyBorder="1" applyAlignment="1" applyProtection="1">
      <alignment horizontal="right" vertical="center"/>
      <protection locked="0"/>
    </xf>
    <xf numFmtId="165" fontId="19" fillId="16" borderId="6" xfId="1" applyFont="1" applyFill="1" applyBorder="1" applyAlignment="1" applyProtection="1">
      <alignment horizontal="right" vertical="center"/>
      <protection locked="0"/>
    </xf>
    <xf numFmtId="169" fontId="16" fillId="16" borderId="6" xfId="1" applyNumberFormat="1" applyFont="1" applyFill="1" applyBorder="1" applyAlignment="1" applyProtection="1">
      <alignment horizontal="right" vertical="center"/>
      <protection locked="0"/>
    </xf>
    <xf numFmtId="0" fontId="0" fillId="7" borderId="0" xfId="0" applyFill="1" applyProtection="1"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22" fillId="17" borderId="13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/>
    <xf numFmtId="170" fontId="25" fillId="10" borderId="15" xfId="4" applyNumberFormat="1" applyFont="1" applyFill="1" applyBorder="1" applyAlignment="1">
      <alignment horizontal="center" vertical="center"/>
    </xf>
    <xf numFmtId="0" fontId="25" fillId="10" borderId="16" xfId="4" applyFont="1" applyFill="1" applyBorder="1" applyAlignment="1">
      <alignment vertical="center"/>
    </xf>
    <xf numFmtId="170" fontId="25" fillId="10" borderId="17" xfId="4" applyNumberFormat="1" applyFont="1" applyFill="1" applyBorder="1" applyAlignment="1">
      <alignment horizontal="center" vertical="center"/>
    </xf>
    <xf numFmtId="0" fontId="25" fillId="10" borderId="14" xfId="4" applyFont="1" applyFill="1" applyBorder="1" applyAlignment="1">
      <alignment vertical="center"/>
    </xf>
    <xf numFmtId="0" fontId="25" fillId="10" borderId="18" xfId="4" applyFont="1" applyFill="1" applyBorder="1" applyAlignment="1">
      <alignment vertical="center"/>
    </xf>
    <xf numFmtId="0" fontId="0" fillId="2" borderId="0" xfId="0" applyFont="1" applyFill="1"/>
    <xf numFmtId="0" fontId="27" fillId="2" borderId="0" xfId="0" applyFont="1" applyFill="1"/>
    <xf numFmtId="0" fontId="27" fillId="0" borderId="0" xfId="0" applyFont="1"/>
    <xf numFmtId="0" fontId="23" fillId="7" borderId="8" xfId="0" applyFont="1" applyFill="1" applyBorder="1" applyAlignment="1" applyProtection="1">
      <alignment horizontal="center" vertical="center"/>
      <protection locked="0"/>
    </xf>
    <xf numFmtId="1" fontId="23" fillId="7" borderId="8" xfId="0" applyNumberFormat="1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Protection="1">
      <protection locked="0"/>
    </xf>
    <xf numFmtId="0" fontId="27" fillId="3" borderId="23" xfId="0" applyFont="1" applyFill="1" applyBorder="1" applyProtection="1">
      <protection locked="0"/>
    </xf>
    <xf numFmtId="0" fontId="27" fillId="3" borderId="20" xfId="0" applyFont="1" applyFill="1" applyBorder="1"/>
    <xf numFmtId="0" fontId="27" fillId="3" borderId="21" xfId="0" applyFont="1" applyFill="1" applyBorder="1" applyProtection="1">
      <protection locked="0"/>
    </xf>
    <xf numFmtId="0" fontId="27" fillId="3" borderId="24" xfId="0" applyFont="1" applyFill="1" applyBorder="1" applyProtection="1">
      <protection locked="0"/>
    </xf>
    <xf numFmtId="0" fontId="27" fillId="3" borderId="22" xfId="0" applyFont="1" applyFill="1" applyBorder="1"/>
    <xf numFmtId="14" fontId="8" fillId="10" borderId="7" xfId="0" applyNumberFormat="1" applyFont="1" applyFill="1" applyBorder="1" applyAlignment="1" applyProtection="1">
      <alignment horizontal="center" vertical="center"/>
    </xf>
    <xf numFmtId="0" fontId="8" fillId="7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5" applyFont="1" applyFill="1" applyBorder="1" applyAlignment="1" applyProtection="1">
      <alignment horizontal="center" vertical="center"/>
    </xf>
    <xf numFmtId="0" fontId="8" fillId="7" borderId="5" xfId="5" applyFont="1" applyFill="1" applyBorder="1" applyAlignment="1" applyProtection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7" fillId="3" borderId="20" xfId="5" applyFont="1" applyFill="1" applyBorder="1" applyAlignment="1">
      <alignment horizontal="center" vertical="center"/>
    </xf>
    <xf numFmtId="0" fontId="7" fillId="3" borderId="21" xfId="5" applyFont="1" applyFill="1" applyBorder="1" applyAlignment="1">
      <alignment horizontal="center" vertical="center"/>
    </xf>
    <xf numFmtId="0" fontId="7" fillId="3" borderId="22" xfId="5" applyFont="1" applyFill="1" applyBorder="1" applyAlignment="1">
      <alignment horizontal="center" vertical="center"/>
    </xf>
    <xf numFmtId="0" fontId="7" fillId="3" borderId="23" xfId="5" applyFont="1" applyFill="1" applyBorder="1" applyAlignment="1">
      <alignment horizontal="center" vertical="center"/>
    </xf>
    <xf numFmtId="0" fontId="7" fillId="3" borderId="24" xfId="5" applyFont="1" applyFill="1" applyBorder="1" applyAlignment="1">
      <alignment horizontal="center" vertical="center"/>
    </xf>
    <xf numFmtId="0" fontId="0" fillId="0" borderId="25" xfId="0" applyBorder="1"/>
    <xf numFmtId="0" fontId="29" fillId="7" borderId="25" xfId="0" applyFont="1" applyFill="1" applyBorder="1"/>
    <xf numFmtId="0" fontId="27" fillId="3" borderId="0" xfId="0" applyFont="1" applyFill="1"/>
    <xf numFmtId="0" fontId="27" fillId="19" borderId="0" xfId="0" applyFont="1" applyFill="1"/>
    <xf numFmtId="0" fontId="29" fillId="2" borderId="25" xfId="0" applyFont="1" applyFill="1" applyBorder="1"/>
    <xf numFmtId="0" fontId="28" fillId="2" borderId="25" xfId="5" applyFill="1" applyBorder="1"/>
    <xf numFmtId="0" fontId="27" fillId="20" borderId="0" xfId="0" applyFont="1" applyFill="1" applyAlignment="1">
      <alignment horizontal="center"/>
    </xf>
    <xf numFmtId="0" fontId="26" fillId="18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 wrapText="1"/>
    </xf>
    <xf numFmtId="0" fontId="26" fillId="6" borderId="0" xfId="0" applyFont="1" applyFill="1" applyAlignment="1">
      <alignment horizontal="center" vertical="center"/>
    </xf>
    <xf numFmtId="0" fontId="26" fillId="18" borderId="0" xfId="0" applyFont="1" applyFill="1" applyAlignment="1">
      <alignment horizontal="center" vertical="center" wrapText="1"/>
    </xf>
    <xf numFmtId="0" fontId="20" fillId="6" borderId="0" xfId="0" applyFont="1" applyFill="1" applyAlignment="1" applyProtection="1">
      <alignment horizontal="center" vertical="center"/>
      <protection locked="0"/>
    </xf>
    <xf numFmtId="0" fontId="20" fillId="6" borderId="12" xfId="0" applyFont="1" applyFill="1" applyBorder="1" applyAlignment="1" applyProtection="1">
      <alignment horizontal="center" vertical="center"/>
      <protection locked="0"/>
    </xf>
    <xf numFmtId="0" fontId="19" fillId="7" borderId="0" xfId="0" quotePrefix="1" applyFont="1" applyFill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4" fontId="24" fillId="0" borderId="14" xfId="0" applyNumberFormat="1" applyFont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Alignment="1">
      <alignment horizontal="center" vertical="center"/>
    </xf>
    <xf numFmtId="0" fontId="29" fillId="16" borderId="25" xfId="0" applyFont="1" applyFill="1" applyBorder="1" applyAlignment="1">
      <alignment horizontal="center"/>
    </xf>
  </cellXfs>
  <cellStyles count="6">
    <cellStyle name="Hiperlink" xfId="5" builtinId="8"/>
    <cellStyle name="Moeda" xfId="2" builtinId="4"/>
    <cellStyle name="Normal" xfId="0" builtinId="0"/>
    <cellStyle name="Título 2" xfId="3" builtinId="17"/>
    <cellStyle name="Título 3" xfId="4" builtinId="18"/>
    <cellStyle name="Vírgula" xfId="1" builtinId="3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5916346020232E-2"/>
          <c:y val="2.6687108571563058E-2"/>
          <c:w val="0.40765001079913415"/>
          <c:h val="0.96535466957156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1B-4D48-B911-24CFDA73A6D4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1B-4D48-B911-24CFDA73A6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F1B-4D48-B911-24CFDA73A6D4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F1B-4D48-B911-24CFDA73A6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F1B-4D48-B911-24CFDA73A6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F1B-4D48-B911-24CFDA73A6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F1B-4D48-B911-24CFDA73A6D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'Orçamento viagem'!$E$4:$E$10</c:f>
              <c:strCache>
                <c:ptCount val="7"/>
                <c:pt idx="0">
                  <c:v>Passagens</c:v>
                </c:pt>
                <c:pt idx="1">
                  <c:v>Hospedagem</c:v>
                </c:pt>
                <c:pt idx="2">
                  <c:v>Passeios</c:v>
                </c:pt>
                <c:pt idx="3">
                  <c:v>Alimentação</c:v>
                </c:pt>
                <c:pt idx="4">
                  <c:v>Transporte</c:v>
                </c:pt>
                <c:pt idx="5">
                  <c:v>Seguro viagem</c:v>
                </c:pt>
                <c:pt idx="6">
                  <c:v>Extras</c:v>
                </c:pt>
              </c:strCache>
            </c:strRef>
          </c:cat>
          <c:val>
            <c:numRef>
              <c:f>'Orçamento viagem'!$F$4:$F$10</c:f>
              <c:numCache>
                <c:formatCode>0%</c:formatCode>
                <c:ptCount val="7"/>
                <c:pt idx="0">
                  <c:v>0.25471698113207547</c:v>
                </c:pt>
                <c:pt idx="1">
                  <c:v>0.25471698113207547</c:v>
                </c:pt>
                <c:pt idx="2">
                  <c:v>0.2018867924528302</c:v>
                </c:pt>
                <c:pt idx="3">
                  <c:v>0.15566037735849056</c:v>
                </c:pt>
                <c:pt idx="4">
                  <c:v>4.1509433962264149E-2</c:v>
                </c:pt>
                <c:pt idx="5">
                  <c:v>1.8867924528301886E-2</c:v>
                </c:pt>
                <c:pt idx="6">
                  <c:v>7.2641509433962262E-2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1B-4D48-B911-24CFDA73A6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CheckBox" checked="Checked" fmlaLink="$A$4" lockText="1" noThreeD="1"/>
</file>

<file path=xl/ctrlProps/ctrlProp10.xml><?xml version="1.0" encoding="utf-8"?>
<formControlPr xmlns="http://schemas.microsoft.com/office/spreadsheetml/2009/9/main" objectType="CheckBox" fmlaLink="$A$13" lockText="1" noThreeD="1"/>
</file>

<file path=xl/ctrlProps/ctrlProp1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checked="Checked" fmlaLink="$A$5" lockText="1" noThreeD="1"/>
</file>

<file path=xl/ctrlProps/ctrlProp3.xml><?xml version="1.0" encoding="utf-8"?>
<formControlPr xmlns="http://schemas.microsoft.com/office/spreadsheetml/2009/9/main" objectType="CheckBox" checked="Checked" fmlaLink="$A$6" lockText="1" noThreeD="1"/>
</file>

<file path=xl/ctrlProps/ctrlProp4.xml><?xml version="1.0" encoding="utf-8"?>
<formControlPr xmlns="http://schemas.microsoft.com/office/spreadsheetml/2009/9/main" objectType="CheckBox" fmlaLink="$A$7" lockText="1" noThreeD="1"/>
</file>

<file path=xl/ctrlProps/ctrlProp5.xml><?xml version="1.0" encoding="utf-8"?>
<formControlPr xmlns="http://schemas.microsoft.com/office/spreadsheetml/2009/9/main" objectType="CheckBox" fmlaLink="$A$8" lockText="1" noThreeD="1"/>
</file>

<file path=xl/ctrlProps/ctrlProp6.xml><?xml version="1.0" encoding="utf-8"?>
<formControlPr xmlns="http://schemas.microsoft.com/office/spreadsheetml/2009/9/main" objectType="CheckBox" fmlaLink="$A$9" lockText="1" noThreeD="1"/>
</file>

<file path=xl/ctrlProps/ctrlProp7.xml><?xml version="1.0" encoding="utf-8"?>
<formControlPr xmlns="http://schemas.microsoft.com/office/spreadsheetml/2009/9/main" objectType="CheckBox" fmlaLink="$A$10" lockText="1" noThreeD="1"/>
</file>

<file path=xl/ctrlProps/ctrlProp8.xml><?xml version="1.0" encoding="utf-8"?>
<formControlPr xmlns="http://schemas.microsoft.com/office/spreadsheetml/2009/9/main" objectType="CheckBox" fmlaLink="$A$11" lockText="1" noThreeD="1"/>
</file>

<file path=xl/ctrlProps/ctrlProp9.xml><?xml version="1.0" encoding="utf-8"?>
<formControlPr xmlns="http://schemas.microsoft.com/office/spreadsheetml/2009/9/main" objectType="CheckBox" fmlaLink="$A$1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hyperlink" Target="http://bit.ly/segurospromovcbig" TargetMode="External"/><Relationship Id="rId7" Type="http://schemas.openxmlformats.org/officeDocument/2006/relationships/hyperlink" Target="https://youtu.be/zQWj9zZ7z9M" TargetMode="External"/><Relationship Id="rId12" Type="http://schemas.openxmlformats.org/officeDocument/2006/relationships/image" Target="../media/image10.png"/><Relationship Id="rId2" Type="http://schemas.openxmlformats.org/officeDocument/2006/relationships/hyperlink" Target="http://bit.ly/reservasbookingvcb" TargetMode="External"/><Relationship Id="rId1" Type="http://schemas.openxmlformats.org/officeDocument/2006/relationships/hyperlink" Target="https://www.passagenspromo.com.br/?utm_medium=afiliado&amp;pcrid=2277&amp;utm_source=site-blog" TargetMode="External"/><Relationship Id="rId6" Type="http://schemas.openxmlformats.org/officeDocument/2006/relationships/hyperlink" Target="http://viajar.hu/25s5x" TargetMode="External"/><Relationship Id="rId11" Type="http://schemas.openxmlformats.org/officeDocument/2006/relationships/hyperlink" Target="https://youtu.be/Zux64R8Z3WY" TargetMode="External"/><Relationship Id="rId5" Type="http://schemas.openxmlformats.org/officeDocument/2006/relationships/hyperlink" Target="https://www.parceirospromo.com.br/partners/affiliate/mobility?utm_medium=afiliado&amp;pcrid=2277&amp;utm_source=site-blog" TargetMode="External"/><Relationship Id="rId10" Type="http://schemas.openxmlformats.org/officeDocument/2006/relationships/image" Target="../media/image9.jpeg"/><Relationship Id="rId4" Type="http://schemas.openxmlformats.org/officeDocument/2006/relationships/hyperlink" Target="https://www.parceirospromo.com.br/partners/affiliate/viaje-conectado?utm_medium=parceirospromo&amp;pcrid=2277&amp;utm_source=site-blog&amp;ref=parceirospromo" TargetMode="External"/><Relationship Id="rId9" Type="http://schemas.openxmlformats.org/officeDocument/2006/relationships/hyperlink" Target="https://youtu.be/XqXBlkj5rU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385974</xdr:rowOff>
    </xdr:from>
    <xdr:to>
      <xdr:col>5</xdr:col>
      <xdr:colOff>0</xdr:colOff>
      <xdr:row>23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8424"/>
          <a:ext cx="2559050" cy="357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12700</xdr:colOff>
      <xdr:row>4</xdr:row>
      <xdr:rowOff>6350</xdr:rowOff>
    </xdr:from>
    <xdr:to>
      <xdr:col>10</xdr:col>
      <xdr:colOff>0</xdr:colOff>
      <xdr:row>10</xdr:row>
      <xdr:rowOff>139700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" y="958850"/>
          <a:ext cx="25146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16</xdr:col>
      <xdr:colOff>95250</xdr:colOff>
      <xdr:row>4</xdr:row>
      <xdr:rowOff>6350</xdr:rowOff>
    </xdr:from>
    <xdr:ext cx="2470150" cy="1574800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900" y="958850"/>
          <a:ext cx="2470150" cy="157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101600</xdr:colOff>
      <xdr:row>4</xdr:row>
      <xdr:rowOff>6350</xdr:rowOff>
    </xdr:from>
    <xdr:to>
      <xdr:col>16</xdr:col>
      <xdr:colOff>18681</xdr:colOff>
      <xdr:row>12</xdr:row>
      <xdr:rowOff>114300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958850"/>
          <a:ext cx="2425700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4429</xdr:colOff>
      <xdr:row>3</xdr:row>
      <xdr:rowOff>398436</xdr:rowOff>
    </xdr:from>
    <xdr:to>
      <xdr:col>25</xdr:col>
      <xdr:colOff>620232</xdr:colOff>
      <xdr:row>8</xdr:row>
      <xdr:rowOff>15193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23057" y="943355"/>
          <a:ext cx="2503082" cy="742036"/>
        </a:xfrm>
        <a:prstGeom prst="rect">
          <a:avLst/>
        </a:prstGeom>
      </xdr:spPr>
    </xdr:pic>
    <xdr:clientData/>
  </xdr:twoCellAnchor>
  <xdr:twoCellAnchor editAs="oneCell">
    <xdr:from>
      <xdr:col>27</xdr:col>
      <xdr:colOff>731</xdr:colOff>
      <xdr:row>4</xdr:row>
      <xdr:rowOff>0</xdr:rowOff>
    </xdr:from>
    <xdr:to>
      <xdr:col>31</xdr:col>
      <xdr:colOff>1814</xdr:colOff>
      <xdr:row>11</xdr:row>
      <xdr:rowOff>59058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433196" y="943640"/>
          <a:ext cx="2517455" cy="1330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7471</xdr:colOff>
      <xdr:row>21</xdr:row>
      <xdr:rowOff>0</xdr:rowOff>
    </xdr:from>
    <xdr:to>
      <xdr:col>6</xdr:col>
      <xdr:colOff>1150470</xdr:colOff>
      <xdr:row>34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329536</xdr:colOff>
      <xdr:row>0</xdr:row>
      <xdr:rowOff>424447</xdr:rowOff>
    </xdr:from>
    <xdr:to>
      <xdr:col>4</xdr:col>
      <xdr:colOff>7470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986" y="424447"/>
          <a:ext cx="338334" cy="337553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419100</xdr:rowOff>
    </xdr:from>
    <xdr:to>
      <xdr:col>1</xdr:col>
      <xdr:colOff>368172</xdr:colOff>
      <xdr:row>2</xdr:row>
      <xdr:rowOff>22412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19100"/>
          <a:ext cx="373252" cy="365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</xdr:row>
          <xdr:rowOff>160020</xdr:rowOff>
        </xdr:from>
        <xdr:to>
          <xdr:col>2</xdr:col>
          <xdr:colOff>278130</xdr:colOff>
          <xdr:row>4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4</xdr:row>
          <xdr:rowOff>0</xdr:rowOff>
        </xdr:from>
        <xdr:to>
          <xdr:col>2</xdr:col>
          <xdr:colOff>278130</xdr:colOff>
          <xdr:row>5</xdr:row>
          <xdr:rowOff>41910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</xdr:row>
          <xdr:rowOff>0</xdr:rowOff>
        </xdr:from>
        <xdr:to>
          <xdr:col>2</xdr:col>
          <xdr:colOff>278130</xdr:colOff>
          <xdr:row>6</xdr:row>
          <xdr:rowOff>41910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</xdr:row>
          <xdr:rowOff>0</xdr:rowOff>
        </xdr:from>
        <xdr:to>
          <xdr:col>2</xdr:col>
          <xdr:colOff>278130</xdr:colOff>
          <xdr:row>7</xdr:row>
          <xdr:rowOff>41910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</xdr:row>
          <xdr:rowOff>0</xdr:rowOff>
        </xdr:from>
        <xdr:to>
          <xdr:col>2</xdr:col>
          <xdr:colOff>278130</xdr:colOff>
          <xdr:row>8</xdr:row>
          <xdr:rowOff>41910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</xdr:row>
          <xdr:rowOff>0</xdr:rowOff>
        </xdr:from>
        <xdr:to>
          <xdr:col>2</xdr:col>
          <xdr:colOff>278130</xdr:colOff>
          <xdr:row>9</xdr:row>
          <xdr:rowOff>41910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</xdr:row>
          <xdr:rowOff>0</xdr:rowOff>
        </xdr:from>
        <xdr:to>
          <xdr:col>2</xdr:col>
          <xdr:colOff>278130</xdr:colOff>
          <xdr:row>10</xdr:row>
          <xdr:rowOff>41910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</xdr:row>
          <xdr:rowOff>0</xdr:rowOff>
        </xdr:from>
        <xdr:to>
          <xdr:col>2</xdr:col>
          <xdr:colOff>278130</xdr:colOff>
          <xdr:row>11</xdr:row>
          <xdr:rowOff>41910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11</xdr:row>
          <xdr:rowOff>0</xdr:rowOff>
        </xdr:from>
        <xdr:to>
          <xdr:col>2</xdr:col>
          <xdr:colOff>278130</xdr:colOff>
          <xdr:row>12</xdr:row>
          <xdr:rowOff>41910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12</xdr:row>
          <xdr:rowOff>0</xdr:rowOff>
        </xdr:from>
        <xdr:to>
          <xdr:col>2</xdr:col>
          <xdr:colOff>278130</xdr:colOff>
          <xdr:row>13</xdr:row>
          <xdr:rowOff>41910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</xdr:row>
          <xdr:rowOff>0</xdr:rowOff>
        </xdr:from>
        <xdr:to>
          <xdr:col>2</xdr:col>
          <xdr:colOff>278130</xdr:colOff>
          <xdr:row>14</xdr:row>
          <xdr:rowOff>41910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735330</xdr:colOff>
      <xdr:row>7</xdr:row>
      <xdr:rowOff>11430</xdr:rowOff>
    </xdr:from>
    <xdr:to>
      <xdr:col>1</xdr:col>
      <xdr:colOff>3501390</xdr:colOff>
      <xdr:row>9</xdr:row>
      <xdr:rowOff>87630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75410" y="1291590"/>
          <a:ext cx="2766060" cy="4419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PASSAGENS</a:t>
          </a:r>
        </a:p>
      </xdr:txBody>
    </xdr:sp>
    <xdr:clientData/>
  </xdr:twoCellAnchor>
  <xdr:twoCellAnchor>
    <xdr:from>
      <xdr:col>1</xdr:col>
      <xdr:colOff>739140</xdr:colOff>
      <xdr:row>3</xdr:row>
      <xdr:rowOff>125730</xdr:rowOff>
    </xdr:from>
    <xdr:to>
      <xdr:col>1</xdr:col>
      <xdr:colOff>3505200</xdr:colOff>
      <xdr:row>6</xdr:row>
      <xdr:rowOff>19050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379220" y="674370"/>
          <a:ext cx="2766060" cy="4419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HOSPEDAGEM</a:t>
          </a:r>
        </a:p>
      </xdr:txBody>
    </xdr:sp>
    <xdr:clientData/>
  </xdr:twoCellAnchor>
  <xdr:twoCellAnchor>
    <xdr:from>
      <xdr:col>1</xdr:col>
      <xdr:colOff>727710</xdr:colOff>
      <xdr:row>10</xdr:row>
      <xdr:rowOff>102870</xdr:rowOff>
    </xdr:from>
    <xdr:to>
      <xdr:col>1</xdr:col>
      <xdr:colOff>3493770</xdr:colOff>
      <xdr:row>12</xdr:row>
      <xdr:rowOff>179070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67790" y="1931670"/>
          <a:ext cx="2766060" cy="4419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SEGURO VIAGEM</a:t>
          </a:r>
        </a:p>
      </xdr:txBody>
    </xdr:sp>
    <xdr:clientData/>
  </xdr:twoCellAnchor>
  <xdr:twoCellAnchor>
    <xdr:from>
      <xdr:col>1</xdr:col>
      <xdr:colOff>716280</xdr:colOff>
      <xdr:row>14</xdr:row>
      <xdr:rowOff>0</xdr:rowOff>
    </xdr:from>
    <xdr:to>
      <xdr:col>1</xdr:col>
      <xdr:colOff>3482340</xdr:colOff>
      <xdr:row>16</xdr:row>
      <xdr:rowOff>76200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356360" y="2560320"/>
          <a:ext cx="2766060" cy="4419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CHIP INTERNET</a:t>
          </a:r>
        </a:p>
      </xdr:txBody>
    </xdr:sp>
    <xdr:clientData/>
  </xdr:twoCellAnchor>
  <xdr:twoCellAnchor>
    <xdr:from>
      <xdr:col>1</xdr:col>
      <xdr:colOff>716280</xdr:colOff>
      <xdr:row>17</xdr:row>
      <xdr:rowOff>83820</xdr:rowOff>
    </xdr:from>
    <xdr:to>
      <xdr:col>1</xdr:col>
      <xdr:colOff>3482340</xdr:colOff>
      <xdr:row>19</xdr:row>
      <xdr:rowOff>160020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356360" y="3741420"/>
          <a:ext cx="2766060" cy="4419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ALUGUEL</a:t>
          </a:r>
          <a:r>
            <a:rPr lang="en-US" sz="2000" baseline="0"/>
            <a:t> DE CARRO</a:t>
          </a:r>
          <a:endParaRPr lang="en-US" sz="2000"/>
        </a:p>
      </xdr:txBody>
    </xdr:sp>
    <xdr:clientData/>
  </xdr:twoCellAnchor>
  <xdr:twoCellAnchor>
    <xdr:from>
      <xdr:col>1</xdr:col>
      <xdr:colOff>704850</xdr:colOff>
      <xdr:row>20</xdr:row>
      <xdr:rowOff>114300</xdr:rowOff>
    </xdr:from>
    <xdr:to>
      <xdr:col>1</xdr:col>
      <xdr:colOff>3470910</xdr:colOff>
      <xdr:row>23</xdr:row>
      <xdr:rowOff>7620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344930" y="4320540"/>
          <a:ext cx="2766060" cy="4419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PACOTES</a:t>
          </a:r>
          <a:r>
            <a:rPr lang="en-US" sz="1800" baseline="0"/>
            <a:t> PROMOCIONAIS</a:t>
          </a:r>
          <a:endParaRPr lang="en-US" sz="1800"/>
        </a:p>
      </xdr:txBody>
    </xdr:sp>
    <xdr:clientData/>
  </xdr:twoCellAnchor>
  <xdr:twoCellAnchor editAs="oneCell">
    <xdr:from>
      <xdr:col>3</xdr:col>
      <xdr:colOff>22860</xdr:colOff>
      <xdr:row>3</xdr:row>
      <xdr:rowOff>64770</xdr:rowOff>
    </xdr:from>
    <xdr:to>
      <xdr:col>3</xdr:col>
      <xdr:colOff>2708487</xdr:colOff>
      <xdr:row>11</xdr:row>
      <xdr:rowOff>112395</xdr:rowOff>
    </xdr:to>
    <xdr:pic>
      <xdr:nvPicPr>
        <xdr:cNvPr id="10" name="Imagem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820" y="613410"/>
          <a:ext cx="2685627" cy="1510665"/>
        </a:xfrm>
        <a:prstGeom prst="rect">
          <a:avLst/>
        </a:prstGeom>
      </xdr:spPr>
    </xdr:pic>
    <xdr:clientData/>
  </xdr:twoCellAnchor>
  <xdr:twoCellAnchor editAs="oneCell">
    <xdr:from>
      <xdr:col>3</xdr:col>
      <xdr:colOff>13548</xdr:colOff>
      <xdr:row>11</xdr:row>
      <xdr:rowOff>160020</xdr:rowOff>
    </xdr:from>
    <xdr:to>
      <xdr:col>3</xdr:col>
      <xdr:colOff>2708910</xdr:colOff>
      <xdr:row>20</xdr:row>
      <xdr:rowOff>30241</xdr:rowOff>
    </xdr:to>
    <xdr:pic>
      <xdr:nvPicPr>
        <xdr:cNvPr id="14" name="Imagem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3678" y="2171700"/>
          <a:ext cx="2695362" cy="151614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</xdr:colOff>
      <xdr:row>20</xdr:row>
      <xdr:rowOff>83820</xdr:rowOff>
    </xdr:from>
    <xdr:to>
      <xdr:col>3</xdr:col>
      <xdr:colOff>2697480</xdr:colOff>
      <xdr:row>28</xdr:row>
      <xdr:rowOff>131683</xdr:rowOff>
    </xdr:to>
    <xdr:pic>
      <xdr:nvPicPr>
        <xdr:cNvPr id="16" name="Imagem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1560" y="3741420"/>
          <a:ext cx="2686050" cy="15109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AppData/Local/Temp/Temp1_planilha-orcamento-de-viagens-teste.zip/planilha-orcamento-de-viagens-te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agem"/>
      <sheetName val="Ajuda"/>
      <sheetName val="copyright"/>
      <sheetName val=" "/>
    </sheetNames>
    <sheetDataSet>
      <sheetData sheetId="0">
        <row r="4">
          <cell r="E4" t="str">
            <v>Transportes</v>
          </cell>
        </row>
      </sheetData>
      <sheetData sheetId="1">
        <row r="1">
          <cell r="A1" t="str">
            <v>www.tudoexcel.com.br</v>
          </cell>
        </row>
      </sheetData>
      <sheetData sheetId="2"/>
      <sheetData sheetId="3">
        <row r="35">
          <cell r="A35" t="str">
            <v>www.tudoexcel.com.br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gurospromo.com.br/?utm_source=link_seguros_home&amp;pcrslug=nosnatrip&amp;pcrtt=banner34" TargetMode="External"/><Relationship Id="rId13" Type="http://schemas.openxmlformats.org/officeDocument/2006/relationships/hyperlink" Target="http://bit.ly/reserve-travel-shop" TargetMode="External"/><Relationship Id="rId3" Type="http://schemas.openxmlformats.org/officeDocument/2006/relationships/hyperlink" Target="http://www.easysim4u.com/?sourceCode=nosnatrip" TargetMode="External"/><Relationship Id="rId7" Type="http://schemas.openxmlformats.org/officeDocument/2006/relationships/hyperlink" Target="http://bit.ly/aluguel-de-carro" TargetMode="External"/><Relationship Id="rId12" Type="http://schemas.openxmlformats.org/officeDocument/2006/relationships/hyperlink" Target="https://www.booking.com/index.html?aid=825445" TargetMode="External"/><Relationship Id="rId2" Type="http://schemas.openxmlformats.org/officeDocument/2006/relationships/hyperlink" Target="https://www.booking.com/index.html?aid=825445" TargetMode="External"/><Relationship Id="rId1" Type="http://schemas.openxmlformats.org/officeDocument/2006/relationships/hyperlink" Target="https://www.segurospromo.com.br/?utm_source=link_seguros_home&amp;pcrslug=nosnatrip&amp;pcrtt=banner34" TargetMode="External"/><Relationship Id="rId6" Type="http://schemas.openxmlformats.org/officeDocument/2006/relationships/hyperlink" Target="https://www.getyourguide.co.uk/?utm_force=0&amp;partner_id=766F9O4&amp;utm_medium=online_publisher&amp;placement=other&amp;cmp=geral" TargetMode="External"/><Relationship Id="rId11" Type="http://schemas.openxmlformats.org/officeDocument/2006/relationships/hyperlink" Target="https://www.skyscanner.com/?associateid=INF_TRA_18496_00001&amp;utm_source=ambassadorprogram&amp;utm_medium=influencer&amp;utm_campaign=glo-travel-1801-43099815024" TargetMode="External"/><Relationship Id="rId5" Type="http://schemas.openxmlformats.org/officeDocument/2006/relationships/hyperlink" Target="https://www.getyourguide.co.uk/?utm_force=0&amp;partner_id=766F9O4&amp;utm_medium=online_publisher&amp;placement=other&amp;cmp=geral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s://www.skyscanner.com/?associateid=INF_TRA_18496_00001&amp;utm_source=ambassadorprogram&amp;utm_medium=influencer&amp;utm_campaign=glo-travel-1801-43099815024" TargetMode="External"/><Relationship Id="rId4" Type="http://schemas.openxmlformats.org/officeDocument/2006/relationships/hyperlink" Target="https://www.rentcars.com/pt-br/?requestorid=928" TargetMode="External"/><Relationship Id="rId9" Type="http://schemas.openxmlformats.org/officeDocument/2006/relationships/hyperlink" Target="http://bit.ly/passeios-viagem" TargetMode="External"/><Relationship Id="rId1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VAICOMBRUNO" TargetMode="External"/><Relationship Id="rId3" Type="http://schemas.openxmlformats.org/officeDocument/2006/relationships/hyperlink" Target="http://bit.ly/segurospromovcbig" TargetMode="External"/><Relationship Id="rId7" Type="http://schemas.openxmlformats.org/officeDocument/2006/relationships/hyperlink" Target="https://vaicombruno.com.br/" TargetMode="External"/><Relationship Id="rId2" Type="http://schemas.openxmlformats.org/officeDocument/2006/relationships/hyperlink" Target="https://www.iatatravelcentre.com/world.php" TargetMode="External"/><Relationship Id="rId1" Type="http://schemas.openxmlformats.org/officeDocument/2006/relationships/hyperlink" Target="https://reopen.europa.eu/pt" TargetMode="External"/><Relationship Id="rId6" Type="http://schemas.openxmlformats.org/officeDocument/2006/relationships/hyperlink" Target="https://www.parceirospromo.com.br/partners/affiliate/viaje-conectado?utm_medium=parceirospromo&amp;pcrid=2277&amp;utm_source=site-blog&amp;ref=parceirospromo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://viajar.hu/25s5x" TargetMode="External"/><Relationship Id="rId10" Type="http://schemas.openxmlformats.org/officeDocument/2006/relationships/hyperlink" Target="https://www.parceirospromo.com.br/partners/affiliate/mobility?utm_medium=afiliado&amp;pcrid=2277&amp;utm_source=site-blog" TargetMode="External"/><Relationship Id="rId4" Type="http://schemas.openxmlformats.org/officeDocument/2006/relationships/hyperlink" Target="http://bit.ly/reservasbookingvcb" TargetMode="External"/><Relationship Id="rId9" Type="http://schemas.openxmlformats.org/officeDocument/2006/relationships/hyperlink" Target="https://www.instagram.com/vaicombr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workbookViewId="0">
      <selection activeCell="E37" sqref="E37"/>
    </sheetView>
  </sheetViews>
  <sheetFormatPr defaultRowHeight="14.4" x14ac:dyDescent="0.55000000000000004"/>
  <sheetData>
    <row r="1" spans="1:3" x14ac:dyDescent="0.55000000000000004">
      <c r="A1" t="s">
        <v>46</v>
      </c>
      <c r="C1" t="s">
        <v>47</v>
      </c>
    </row>
    <row r="2" spans="1:3" x14ac:dyDescent="0.55000000000000004">
      <c r="A2" s="2">
        <v>1</v>
      </c>
    </row>
    <row r="3" spans="1:3" x14ac:dyDescent="0.55000000000000004">
      <c r="A3">
        <v>2</v>
      </c>
      <c r="C3" s="39">
        <v>2.0833333333333332E-2</v>
      </c>
    </row>
    <row r="4" spans="1:3" x14ac:dyDescent="0.55000000000000004">
      <c r="A4">
        <v>3</v>
      </c>
      <c r="C4" s="39">
        <v>4.1666666666666664E-2</v>
      </c>
    </row>
    <row r="5" spans="1:3" x14ac:dyDescent="0.55000000000000004">
      <c r="A5">
        <v>4</v>
      </c>
      <c r="C5" s="39">
        <v>6.25E-2</v>
      </c>
    </row>
    <row r="6" spans="1:3" x14ac:dyDescent="0.55000000000000004">
      <c r="A6">
        <v>5</v>
      </c>
      <c r="C6" s="39">
        <v>8.3333333333333301E-2</v>
      </c>
    </row>
    <row r="7" spans="1:3" x14ac:dyDescent="0.55000000000000004">
      <c r="A7">
        <v>6</v>
      </c>
      <c r="C7" s="39">
        <v>0.104166666666667</v>
      </c>
    </row>
    <row r="8" spans="1:3" x14ac:dyDescent="0.55000000000000004">
      <c r="A8">
        <v>7</v>
      </c>
      <c r="C8" s="39">
        <v>0.125</v>
      </c>
    </row>
    <row r="9" spans="1:3" x14ac:dyDescent="0.55000000000000004">
      <c r="A9">
        <v>8</v>
      </c>
      <c r="C9" s="39">
        <v>0.14583333333333301</v>
      </c>
    </row>
    <row r="10" spans="1:3" x14ac:dyDescent="0.55000000000000004">
      <c r="A10">
        <v>9</v>
      </c>
      <c r="C10" s="39">
        <v>0.16666666666666599</v>
      </c>
    </row>
    <row r="11" spans="1:3" x14ac:dyDescent="0.55000000000000004">
      <c r="A11">
        <v>10</v>
      </c>
      <c r="C11" s="39">
        <v>0.1875</v>
      </c>
    </row>
    <row r="12" spans="1:3" x14ac:dyDescent="0.55000000000000004">
      <c r="A12">
        <v>11</v>
      </c>
      <c r="C12" s="39">
        <v>0.20833333333333301</v>
      </c>
    </row>
    <row r="13" spans="1:3" x14ac:dyDescent="0.55000000000000004">
      <c r="A13">
        <v>12</v>
      </c>
      <c r="C13" s="39">
        <v>0.22916666666666599</v>
      </c>
    </row>
    <row r="14" spans="1:3" x14ac:dyDescent="0.55000000000000004">
      <c r="A14">
        <v>13</v>
      </c>
      <c r="C14" s="39">
        <v>0.25</v>
      </c>
    </row>
    <row r="15" spans="1:3" x14ac:dyDescent="0.55000000000000004">
      <c r="A15">
        <v>14</v>
      </c>
      <c r="C15" s="39">
        <v>0.27083333333333298</v>
      </c>
    </row>
    <row r="16" spans="1:3" x14ac:dyDescent="0.55000000000000004">
      <c r="A16">
        <f t="shared" ref="A16:A31" si="0">A15+1</f>
        <v>15</v>
      </c>
      <c r="C16" s="39">
        <v>0.29166666666666602</v>
      </c>
    </row>
    <row r="17" spans="1:7" x14ac:dyDescent="0.55000000000000004">
      <c r="A17">
        <f t="shared" si="0"/>
        <v>16</v>
      </c>
      <c r="C17" s="39">
        <v>0.3125</v>
      </c>
    </row>
    <row r="18" spans="1:7" x14ac:dyDescent="0.55000000000000004">
      <c r="A18">
        <f t="shared" si="0"/>
        <v>17</v>
      </c>
      <c r="C18" s="39">
        <v>0.33333333333333298</v>
      </c>
    </row>
    <row r="19" spans="1:7" x14ac:dyDescent="0.55000000000000004">
      <c r="A19">
        <f t="shared" si="0"/>
        <v>18</v>
      </c>
      <c r="C19" s="39">
        <v>0.35416666666666602</v>
      </c>
    </row>
    <row r="20" spans="1:7" x14ac:dyDescent="0.55000000000000004">
      <c r="A20">
        <f t="shared" si="0"/>
        <v>19</v>
      </c>
      <c r="C20" s="39">
        <v>0.375</v>
      </c>
    </row>
    <row r="21" spans="1:7" x14ac:dyDescent="0.55000000000000004">
      <c r="A21">
        <f t="shared" si="0"/>
        <v>20</v>
      </c>
      <c r="C21" s="39">
        <v>0.39583333333333298</v>
      </c>
    </row>
    <row r="22" spans="1:7" x14ac:dyDescent="0.55000000000000004">
      <c r="A22">
        <f t="shared" si="0"/>
        <v>21</v>
      </c>
      <c r="C22" s="39">
        <v>0.41666666666666602</v>
      </c>
    </row>
    <row r="23" spans="1:7" x14ac:dyDescent="0.55000000000000004">
      <c r="A23">
        <f t="shared" si="0"/>
        <v>22</v>
      </c>
      <c r="C23" s="39">
        <v>0.4375</v>
      </c>
    </row>
    <row r="24" spans="1:7" x14ac:dyDescent="0.55000000000000004">
      <c r="A24">
        <f t="shared" si="0"/>
        <v>23</v>
      </c>
      <c r="C24" s="39">
        <v>0.45833333333333298</v>
      </c>
    </row>
    <row r="25" spans="1:7" x14ac:dyDescent="0.55000000000000004">
      <c r="A25">
        <f t="shared" si="0"/>
        <v>24</v>
      </c>
      <c r="C25" s="39">
        <v>0.47916666666666602</v>
      </c>
    </row>
    <row r="26" spans="1:7" x14ac:dyDescent="0.55000000000000004">
      <c r="A26">
        <f t="shared" si="0"/>
        <v>25</v>
      </c>
      <c r="C26" s="39">
        <v>0.5</v>
      </c>
    </row>
    <row r="27" spans="1:7" x14ac:dyDescent="0.55000000000000004">
      <c r="A27">
        <f t="shared" si="0"/>
        <v>26</v>
      </c>
      <c r="C27" s="39">
        <v>0.52083333333333304</v>
      </c>
      <c r="G27">
        <f>C2:C49</f>
        <v>0.52083333333333304</v>
      </c>
    </row>
    <row r="28" spans="1:7" x14ac:dyDescent="0.55000000000000004">
      <c r="A28">
        <f t="shared" si="0"/>
        <v>27</v>
      </c>
      <c r="C28" s="39">
        <v>0.54166666666666596</v>
      </c>
    </row>
    <row r="29" spans="1:7" x14ac:dyDescent="0.55000000000000004">
      <c r="A29">
        <f t="shared" si="0"/>
        <v>28</v>
      </c>
      <c r="C29" s="39">
        <v>0.5625</v>
      </c>
    </row>
    <row r="30" spans="1:7" x14ac:dyDescent="0.55000000000000004">
      <c r="A30">
        <f t="shared" si="0"/>
        <v>29</v>
      </c>
      <c r="C30" s="39">
        <v>0.58333333333333304</v>
      </c>
    </row>
    <row r="31" spans="1:7" x14ac:dyDescent="0.55000000000000004">
      <c r="A31">
        <f t="shared" si="0"/>
        <v>30</v>
      </c>
      <c r="C31" s="39">
        <v>0.60416666666666596</v>
      </c>
    </row>
    <row r="32" spans="1:7" x14ac:dyDescent="0.55000000000000004">
      <c r="C32" s="39">
        <v>0.625</v>
      </c>
    </row>
    <row r="33" spans="3:3" x14ac:dyDescent="0.55000000000000004">
      <c r="C33" s="39">
        <v>0.64583333333333304</v>
      </c>
    </row>
    <row r="34" spans="3:3" x14ac:dyDescent="0.55000000000000004">
      <c r="C34" s="39">
        <v>0.66666666666666596</v>
      </c>
    </row>
    <row r="35" spans="3:3" x14ac:dyDescent="0.55000000000000004">
      <c r="C35" s="39">
        <v>0.6875</v>
      </c>
    </row>
    <row r="36" spans="3:3" x14ac:dyDescent="0.55000000000000004">
      <c r="C36" s="39">
        <v>0.70833333333333304</v>
      </c>
    </row>
    <row r="37" spans="3:3" x14ac:dyDescent="0.55000000000000004">
      <c r="C37" s="39">
        <v>0.72916666666666596</v>
      </c>
    </row>
    <row r="38" spans="3:3" x14ac:dyDescent="0.55000000000000004">
      <c r="C38" s="39">
        <v>0.75</v>
      </c>
    </row>
    <row r="39" spans="3:3" x14ac:dyDescent="0.55000000000000004">
      <c r="C39" s="39">
        <v>0.77083333333333304</v>
      </c>
    </row>
    <row r="40" spans="3:3" x14ac:dyDescent="0.55000000000000004">
      <c r="C40" s="39">
        <v>0.79166666666666596</v>
      </c>
    </row>
    <row r="41" spans="3:3" x14ac:dyDescent="0.55000000000000004">
      <c r="C41" s="39">
        <v>0.8125</v>
      </c>
    </row>
    <row r="42" spans="3:3" x14ac:dyDescent="0.55000000000000004">
      <c r="C42" s="39">
        <v>0.83333333333333304</v>
      </c>
    </row>
    <row r="43" spans="3:3" x14ac:dyDescent="0.55000000000000004">
      <c r="C43" s="39">
        <v>0.85416666666666596</v>
      </c>
    </row>
    <row r="44" spans="3:3" x14ac:dyDescent="0.55000000000000004">
      <c r="C44" s="39">
        <v>0.875</v>
      </c>
    </row>
    <row r="45" spans="3:3" x14ac:dyDescent="0.55000000000000004">
      <c r="C45" s="39">
        <v>0.89583333333333304</v>
      </c>
    </row>
    <row r="46" spans="3:3" x14ac:dyDescent="0.55000000000000004">
      <c r="C46" s="39">
        <v>0.91666666666666596</v>
      </c>
    </row>
    <row r="47" spans="3:3" x14ac:dyDescent="0.55000000000000004">
      <c r="C47" s="39">
        <v>0.9375</v>
      </c>
    </row>
    <row r="48" spans="3:3" x14ac:dyDescent="0.55000000000000004">
      <c r="C48" s="39">
        <v>0.95833333333333304</v>
      </c>
    </row>
    <row r="49" spans="3:3" x14ac:dyDescent="0.55000000000000004">
      <c r="C49" s="39">
        <v>0.97916666666666596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E4"/>
  <sheetViews>
    <sheetView zoomScale="86" zoomScaleNormal="86" workbookViewId="0">
      <selection activeCell="R24" sqref="R24"/>
    </sheetView>
  </sheetViews>
  <sheetFormatPr defaultColWidth="8.68359375" defaultRowHeight="14.4" x14ac:dyDescent="0.55000000000000004"/>
  <cols>
    <col min="1" max="1" width="1.578125" style="45" customWidth="1"/>
    <col min="2" max="2" width="8.68359375" style="45"/>
    <col min="3" max="3" width="10.41796875" style="45" customWidth="1"/>
    <col min="4" max="5" width="8.68359375" style="45"/>
    <col min="6" max="6" width="1.578125" style="45" customWidth="1"/>
    <col min="7" max="8" width="8.68359375" style="45"/>
    <col min="9" max="9" width="9.41796875" style="45" customWidth="1"/>
    <col min="10" max="10" width="9.26171875" style="45" customWidth="1"/>
    <col min="11" max="11" width="1.3671875" style="45" customWidth="1"/>
    <col min="12" max="12" width="1.578125" style="45" hidden="1" customWidth="1"/>
    <col min="13" max="16" width="8.68359375" style="45"/>
    <col min="17" max="17" width="1.578125" style="45" customWidth="1"/>
    <col min="18" max="21" width="8.68359375" style="45"/>
    <col min="22" max="22" width="1.26171875" style="45" customWidth="1"/>
    <col min="23" max="26" width="8.68359375" style="45"/>
    <col min="27" max="27" width="1.3125" style="45" customWidth="1"/>
    <col min="28" max="16384" width="8.68359375" style="45"/>
  </cols>
  <sheetData>
    <row r="1" spans="2:31" ht="14.5" customHeight="1" x14ac:dyDescent="0.55000000000000004">
      <c r="B1" s="74" t="s">
        <v>31</v>
      </c>
      <c r="C1" s="74"/>
      <c r="D1" s="74"/>
      <c r="E1" s="74"/>
      <c r="G1" s="76" t="s">
        <v>32</v>
      </c>
      <c r="H1" s="76"/>
      <c r="I1" s="76"/>
      <c r="J1" s="76"/>
      <c r="M1" s="74" t="s">
        <v>71</v>
      </c>
      <c r="N1" s="74"/>
      <c r="O1" s="74"/>
      <c r="P1" s="74"/>
      <c r="R1" s="76" t="s">
        <v>72</v>
      </c>
      <c r="S1" s="76"/>
      <c r="T1" s="76"/>
      <c r="U1" s="76"/>
      <c r="W1" s="74" t="s">
        <v>73</v>
      </c>
      <c r="X1" s="74"/>
      <c r="Y1" s="74"/>
      <c r="Z1" s="74"/>
      <c r="AB1" s="74" t="s">
        <v>91</v>
      </c>
      <c r="AC1" s="74"/>
      <c r="AD1" s="74"/>
      <c r="AE1" s="74"/>
    </row>
    <row r="2" spans="2:31" ht="14.5" customHeight="1" x14ac:dyDescent="0.55000000000000004">
      <c r="B2" s="74"/>
      <c r="C2" s="74"/>
      <c r="D2" s="74"/>
      <c r="E2" s="74"/>
      <c r="G2" s="76"/>
      <c r="H2" s="76"/>
      <c r="I2" s="76"/>
      <c r="J2" s="76"/>
      <c r="M2" s="74"/>
      <c r="N2" s="74"/>
      <c r="O2" s="74"/>
      <c r="P2" s="74"/>
      <c r="R2" s="76"/>
      <c r="S2" s="76"/>
      <c r="T2" s="76"/>
      <c r="U2" s="76"/>
      <c r="W2" s="74"/>
      <c r="X2" s="74"/>
      <c r="Y2" s="74"/>
      <c r="Z2" s="74"/>
      <c r="AB2" s="74"/>
      <c r="AC2" s="74"/>
      <c r="AD2" s="74"/>
      <c r="AE2" s="74"/>
    </row>
    <row r="3" spans="2:31" ht="14.5" customHeight="1" x14ac:dyDescent="0.55000000000000004">
      <c r="B3" s="74" t="s">
        <v>33</v>
      </c>
      <c r="C3" s="74"/>
      <c r="D3" s="74"/>
      <c r="E3" s="74"/>
      <c r="G3" s="75" t="s">
        <v>34</v>
      </c>
      <c r="H3" s="76"/>
      <c r="I3" s="76"/>
      <c r="J3" s="76"/>
      <c r="M3" s="77" t="s">
        <v>35</v>
      </c>
      <c r="N3" s="74"/>
      <c r="O3" s="74"/>
      <c r="P3" s="74"/>
      <c r="R3" s="76" t="s">
        <v>36</v>
      </c>
      <c r="S3" s="76"/>
      <c r="T3" s="76"/>
      <c r="U3" s="76"/>
      <c r="W3" s="74" t="s">
        <v>92</v>
      </c>
      <c r="X3" s="74"/>
      <c r="Y3" s="74"/>
      <c r="Z3" s="74"/>
      <c r="AB3" s="74" t="s">
        <v>93</v>
      </c>
      <c r="AC3" s="74"/>
      <c r="AD3" s="74"/>
      <c r="AE3" s="74"/>
    </row>
    <row r="4" spans="2:31" ht="31.5" customHeight="1" x14ac:dyDescent="0.55000000000000004">
      <c r="B4" s="74"/>
      <c r="C4" s="74"/>
      <c r="D4" s="74"/>
      <c r="E4" s="74"/>
      <c r="G4" s="76"/>
      <c r="H4" s="76"/>
      <c r="I4" s="76"/>
      <c r="J4" s="76"/>
      <c r="M4" s="74"/>
      <c r="N4" s="74"/>
      <c r="O4" s="74"/>
      <c r="P4" s="74"/>
      <c r="R4" s="76"/>
      <c r="S4" s="76"/>
      <c r="T4" s="76"/>
      <c r="U4" s="76"/>
      <c r="W4" s="74"/>
      <c r="X4" s="74"/>
      <c r="Y4" s="74"/>
      <c r="Z4" s="74"/>
      <c r="AB4" s="74"/>
      <c r="AC4" s="74"/>
      <c r="AD4" s="74"/>
      <c r="AE4" s="74"/>
    </row>
  </sheetData>
  <mergeCells count="12">
    <mergeCell ref="W1:Z2"/>
    <mergeCell ref="W3:Z4"/>
    <mergeCell ref="AB1:AE2"/>
    <mergeCell ref="AB3:AE4"/>
    <mergeCell ref="R1:U2"/>
    <mergeCell ref="B3:E4"/>
    <mergeCell ref="G3:J4"/>
    <mergeCell ref="M3:P4"/>
    <mergeCell ref="R3:U4"/>
    <mergeCell ref="B1:E2"/>
    <mergeCell ref="G1:J2"/>
    <mergeCell ref="M1:P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7"/>
  <sheetViews>
    <sheetView tabSelected="1" zoomScale="85" zoomScaleNormal="85" workbookViewId="0">
      <selection activeCell="M18" sqref="M18"/>
    </sheetView>
  </sheetViews>
  <sheetFormatPr defaultColWidth="0" defaultRowHeight="14.5" customHeight="1" zeroHeight="1" x14ac:dyDescent="0.55000000000000004"/>
  <cols>
    <col min="1" max="1" width="0.68359375" style="3" customWidth="1"/>
    <col min="2" max="2" width="10.15625" customWidth="1"/>
    <col min="3" max="3" width="18.83984375" customWidth="1"/>
    <col min="4" max="4" width="9.41796875" customWidth="1"/>
    <col min="5" max="5" width="16.41796875" bestFit="1" customWidth="1"/>
    <col min="6" max="6" width="11.15625" customWidth="1"/>
    <col min="7" max="7" width="16.578125" bestFit="1" customWidth="1"/>
    <col min="8" max="8" width="1.41796875" customWidth="1"/>
    <col min="9" max="9" width="13.41796875" customWidth="1"/>
    <col min="10" max="10" width="15.578125" customWidth="1"/>
    <col min="11" max="11" width="18.578125" customWidth="1"/>
    <col min="12" max="12" width="15.578125" customWidth="1"/>
    <col min="13" max="13" width="18.578125" customWidth="1"/>
    <col min="14" max="14" width="15.578125" customWidth="1"/>
    <col min="15" max="15" width="18.578125" customWidth="1"/>
    <col min="16" max="16" width="15.578125" customWidth="1"/>
    <col min="17" max="17" width="18.578125" customWidth="1"/>
    <col min="18" max="18" width="15.578125" customWidth="1"/>
    <col min="19" max="19" width="18.578125" customWidth="1"/>
    <col min="20" max="20" width="15.578125" customWidth="1"/>
    <col min="21" max="21" width="18.578125" customWidth="1"/>
    <col min="22" max="22" width="15.578125" customWidth="1"/>
    <col min="23" max="23" width="18.578125" customWidth="1"/>
    <col min="24" max="24" width="0.83984375" customWidth="1"/>
    <col min="25" max="16384" width="8.68359375" hidden="1"/>
  </cols>
  <sheetData>
    <row r="1" spans="1:23" s="2" customFormat="1" ht="33.75" customHeight="1" x14ac:dyDescent="0.55000000000000004">
      <c r="A1" s="1"/>
      <c r="B1" s="81" t="s">
        <v>94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5" customHeight="1" x14ac:dyDescent="0.55000000000000004">
      <c r="B2" s="82" t="s">
        <v>0</v>
      </c>
      <c r="C2" s="82"/>
      <c r="D2" s="82"/>
      <c r="E2" s="83" t="s">
        <v>1</v>
      </c>
      <c r="F2" s="83"/>
      <c r="G2" s="83"/>
      <c r="H2" s="4"/>
      <c r="I2" s="84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5" x14ac:dyDescent="0.55000000000000004">
      <c r="B3" s="5"/>
      <c r="C3" s="6" t="s">
        <v>61</v>
      </c>
      <c r="D3" s="5"/>
      <c r="E3" s="86" t="s">
        <v>2</v>
      </c>
      <c r="F3" s="86"/>
      <c r="G3" s="86"/>
      <c r="H3" s="3"/>
      <c r="I3" s="56" t="s">
        <v>3</v>
      </c>
      <c r="J3" s="60" t="s">
        <v>4</v>
      </c>
      <c r="K3" s="57" t="s">
        <v>5</v>
      </c>
      <c r="L3" s="59" t="s">
        <v>6</v>
      </c>
      <c r="M3" s="58" t="s">
        <v>5</v>
      </c>
      <c r="N3" s="60" t="s">
        <v>7</v>
      </c>
      <c r="O3" s="57" t="s">
        <v>5</v>
      </c>
      <c r="P3" s="58" t="s">
        <v>8</v>
      </c>
      <c r="Q3" s="58" t="s">
        <v>5</v>
      </c>
      <c r="R3" s="60" t="s">
        <v>9</v>
      </c>
      <c r="S3" s="59" t="s">
        <v>5</v>
      </c>
      <c r="T3" s="59" t="s">
        <v>10</v>
      </c>
      <c r="U3" s="58" t="s">
        <v>5</v>
      </c>
      <c r="V3" s="57" t="s">
        <v>11</v>
      </c>
      <c r="W3" s="57" t="s">
        <v>5</v>
      </c>
    </row>
    <row r="4" spans="1:23" ht="15.3" thickBot="1" x14ac:dyDescent="0.6">
      <c r="B4" s="5"/>
      <c r="C4" s="7">
        <v>44501</v>
      </c>
      <c r="D4" s="5"/>
      <c r="E4" s="8" t="s">
        <v>12</v>
      </c>
      <c r="F4" s="9">
        <f>G4/$G$11</f>
        <v>0.25471698113207547</v>
      </c>
      <c r="G4" s="10">
        <f>J34</f>
        <v>2700</v>
      </c>
      <c r="H4" s="3"/>
      <c r="I4" s="11">
        <f>C4</f>
        <v>44501</v>
      </c>
      <c r="J4" s="12">
        <f>C8</f>
        <v>2500</v>
      </c>
      <c r="K4" s="12" t="s">
        <v>85</v>
      </c>
      <c r="L4" s="13">
        <v>300</v>
      </c>
      <c r="M4" s="13" t="s">
        <v>86</v>
      </c>
      <c r="N4" s="12">
        <f>C12</f>
        <v>150</v>
      </c>
      <c r="O4" s="12" t="s">
        <v>75</v>
      </c>
      <c r="P4" s="13">
        <f>C14</f>
        <v>150</v>
      </c>
      <c r="Q4" s="13" t="s">
        <v>87</v>
      </c>
      <c r="R4" s="12">
        <f>C16</f>
        <v>40</v>
      </c>
      <c r="S4" s="12" t="s">
        <v>13</v>
      </c>
      <c r="T4" s="13">
        <f>C18</f>
        <v>15</v>
      </c>
      <c r="U4" s="13" t="s">
        <v>43</v>
      </c>
      <c r="V4" s="14">
        <f>C20</f>
        <v>70</v>
      </c>
      <c r="W4" s="12" t="s">
        <v>44</v>
      </c>
    </row>
    <row r="5" spans="1:23" ht="15" thickTop="1" thickBot="1" x14ac:dyDescent="0.6">
      <c r="B5" s="5"/>
      <c r="C5" s="6" t="s">
        <v>62</v>
      </c>
      <c r="D5" s="5"/>
      <c r="E5" s="8" t="s">
        <v>6</v>
      </c>
      <c r="F5" s="15">
        <f t="shared" ref="F5:F10" si="0">G5/$G$11</f>
        <v>0.25471698113207547</v>
      </c>
      <c r="G5" s="10">
        <f>L34</f>
        <v>2700</v>
      </c>
      <c r="H5" s="3"/>
      <c r="I5" s="11">
        <f>IF(($I$4+Apoio!A2)&gt;$C$6,"",($I$4+Apoio!A2))</f>
        <v>44502</v>
      </c>
      <c r="J5" s="14"/>
      <c r="K5" s="14"/>
      <c r="L5" s="16">
        <v>200</v>
      </c>
      <c r="M5" s="16"/>
      <c r="N5" s="14">
        <f t="shared" ref="N5:N33" si="1">IF($I5&lt;=$C$6,N4,"")</f>
        <v>150</v>
      </c>
      <c r="O5" s="14"/>
      <c r="P5" s="16">
        <f t="shared" ref="P5:P33" si="2">IF($I5&lt;=$C$6,P4,"")</f>
        <v>150</v>
      </c>
      <c r="Q5" s="16"/>
      <c r="R5" s="14">
        <f t="shared" ref="R5:R33" si="3">IF($I5&lt;=$C$6,R4,"")</f>
        <v>40</v>
      </c>
      <c r="S5" s="14"/>
      <c r="T5" s="16">
        <f t="shared" ref="T5:T33" si="4">IF($I5&lt;=$C$6,T4,"")</f>
        <v>15</v>
      </c>
      <c r="U5" s="16"/>
      <c r="V5" s="14">
        <f t="shared" ref="V5:V33" si="5">IF($I5&lt;=$C$6,V4,"")</f>
        <v>70</v>
      </c>
      <c r="W5" s="14"/>
    </row>
    <row r="6" spans="1:23" ht="15.6" thickTop="1" thickBot="1" x14ac:dyDescent="0.6">
      <c r="B6" s="5"/>
      <c r="C6" s="7">
        <v>44511</v>
      </c>
      <c r="D6" s="5"/>
      <c r="E6" s="8" t="s">
        <v>7</v>
      </c>
      <c r="F6" s="17">
        <f t="shared" si="0"/>
        <v>0.2018867924528302</v>
      </c>
      <c r="G6" s="10">
        <f>N34</f>
        <v>2140</v>
      </c>
      <c r="H6" s="3"/>
      <c r="I6" s="11">
        <f>IF(($I$4+Apoio!A3)&gt;$C$6,"",($I$4+Apoio!A3))</f>
        <v>44503</v>
      </c>
      <c r="J6" s="14"/>
      <c r="K6" s="14"/>
      <c r="L6" s="16">
        <v>100</v>
      </c>
      <c r="M6" s="16"/>
      <c r="N6" s="14">
        <f t="shared" si="1"/>
        <v>150</v>
      </c>
      <c r="O6" s="14"/>
      <c r="P6" s="16">
        <f t="shared" si="2"/>
        <v>150</v>
      </c>
      <c r="Q6" s="16"/>
      <c r="R6" s="14">
        <f t="shared" si="3"/>
        <v>40</v>
      </c>
      <c r="S6" s="14"/>
      <c r="T6" s="16">
        <f t="shared" si="4"/>
        <v>15</v>
      </c>
      <c r="U6" s="16"/>
      <c r="V6" s="14">
        <f t="shared" si="5"/>
        <v>70</v>
      </c>
      <c r="W6" s="14"/>
    </row>
    <row r="7" spans="1:23" ht="15" thickTop="1" thickBot="1" x14ac:dyDescent="0.6">
      <c r="B7" s="5"/>
      <c r="C7" s="6" t="s">
        <v>12</v>
      </c>
      <c r="D7" s="5"/>
      <c r="E7" s="8" t="s">
        <v>8</v>
      </c>
      <c r="F7" s="18">
        <f t="shared" si="0"/>
        <v>0.15566037735849056</v>
      </c>
      <c r="G7" s="10">
        <f>P34</f>
        <v>1650</v>
      </c>
      <c r="H7" s="3"/>
      <c r="I7" s="11">
        <f>IF(($I$4+Apoio!A4)&gt;$C$6,"",($I$4+Apoio!A4))</f>
        <v>44504</v>
      </c>
      <c r="J7" s="14"/>
      <c r="K7" s="14"/>
      <c r="L7" s="16">
        <v>300</v>
      </c>
      <c r="M7" s="16"/>
      <c r="N7" s="14">
        <f t="shared" si="1"/>
        <v>150</v>
      </c>
      <c r="O7" s="14"/>
      <c r="P7" s="16">
        <f t="shared" si="2"/>
        <v>150</v>
      </c>
      <c r="Q7" s="16"/>
      <c r="R7" s="14">
        <f t="shared" si="3"/>
        <v>40</v>
      </c>
      <c r="S7" s="14"/>
      <c r="T7" s="16">
        <f t="shared" si="4"/>
        <v>15</v>
      </c>
      <c r="U7" s="16"/>
      <c r="V7" s="14">
        <f t="shared" si="5"/>
        <v>70</v>
      </c>
      <c r="W7" s="14"/>
    </row>
    <row r="8" spans="1:23" ht="15.6" thickTop="1" thickBot="1" x14ac:dyDescent="0.6">
      <c r="B8" s="5"/>
      <c r="C8" s="19">
        <v>2500</v>
      </c>
      <c r="D8" s="5"/>
      <c r="E8" s="8" t="s">
        <v>9</v>
      </c>
      <c r="F8" s="9">
        <f t="shared" si="0"/>
        <v>4.1509433962264149E-2</v>
      </c>
      <c r="G8" s="10">
        <f>R34</f>
        <v>440</v>
      </c>
      <c r="H8" s="3"/>
      <c r="I8" s="11">
        <f>IF(($I$4+Apoio!A5)&gt;$C$6,"",($I$4+Apoio!A5))</f>
        <v>44505</v>
      </c>
      <c r="J8" s="14">
        <v>200</v>
      </c>
      <c r="K8" s="14" t="s">
        <v>88</v>
      </c>
      <c r="L8" s="16">
        <f t="shared" ref="L8:L33" si="6">IF($I8&lt;$C$6,L7,"")</f>
        <v>300</v>
      </c>
      <c r="M8" s="16" t="s">
        <v>89</v>
      </c>
      <c r="N8" s="14">
        <v>220</v>
      </c>
      <c r="O8" s="14" t="s">
        <v>90</v>
      </c>
      <c r="P8" s="16">
        <f t="shared" si="2"/>
        <v>150</v>
      </c>
      <c r="Q8" s="16"/>
      <c r="R8" s="14">
        <f t="shared" si="3"/>
        <v>40</v>
      </c>
      <c r="S8" s="14"/>
      <c r="T8" s="16">
        <f t="shared" si="4"/>
        <v>15</v>
      </c>
      <c r="U8" s="16"/>
      <c r="V8" s="14">
        <f t="shared" si="5"/>
        <v>70</v>
      </c>
      <c r="W8" s="14"/>
    </row>
    <row r="9" spans="1:23" ht="15" thickTop="1" thickBot="1" x14ac:dyDescent="0.6">
      <c r="B9" s="5"/>
      <c r="C9" s="6" t="s">
        <v>14</v>
      </c>
      <c r="D9" s="5"/>
      <c r="E9" s="8" t="s">
        <v>10</v>
      </c>
      <c r="F9" s="20">
        <f t="shared" si="0"/>
        <v>1.8867924528301886E-2</v>
      </c>
      <c r="G9" s="10">
        <v>200</v>
      </c>
      <c r="H9" s="3"/>
      <c r="I9" s="11">
        <f>IF(($I$4+Apoio!A6)&gt;$C$6,"",($I$4+Apoio!A6))</f>
        <v>44506</v>
      </c>
      <c r="J9" s="14"/>
      <c r="K9" s="14"/>
      <c r="L9" s="16">
        <f t="shared" si="6"/>
        <v>300</v>
      </c>
      <c r="M9" s="16"/>
      <c r="N9" s="14">
        <f t="shared" si="1"/>
        <v>220</v>
      </c>
      <c r="O9" s="14"/>
      <c r="P9" s="16">
        <f t="shared" si="2"/>
        <v>150</v>
      </c>
      <c r="Q9" s="16"/>
      <c r="R9" s="14">
        <f t="shared" si="3"/>
        <v>40</v>
      </c>
      <c r="S9" s="14"/>
      <c r="T9" s="16">
        <f t="shared" si="4"/>
        <v>15</v>
      </c>
      <c r="U9" s="16"/>
      <c r="V9" s="14">
        <f t="shared" si="5"/>
        <v>70</v>
      </c>
      <c r="W9" s="14"/>
    </row>
    <row r="10" spans="1:23" ht="15.6" thickTop="1" thickBot="1" x14ac:dyDescent="0.6">
      <c r="B10" s="5"/>
      <c r="C10" s="19">
        <v>250</v>
      </c>
      <c r="D10" s="5"/>
      <c r="E10" s="8" t="s">
        <v>11</v>
      </c>
      <c r="F10" s="21">
        <f t="shared" si="0"/>
        <v>7.2641509433962262E-2</v>
      </c>
      <c r="G10" s="10">
        <f>V34</f>
        <v>770</v>
      </c>
      <c r="H10" s="3"/>
      <c r="I10" s="11">
        <f>IF(($I$4+Apoio!A7)&gt;$C$6,"",($I$4+Apoio!A7))</f>
        <v>44507</v>
      </c>
      <c r="J10" s="14"/>
      <c r="K10" s="14"/>
      <c r="L10" s="16">
        <f t="shared" si="6"/>
        <v>300</v>
      </c>
      <c r="M10" s="16"/>
      <c r="N10" s="14">
        <f t="shared" si="1"/>
        <v>220</v>
      </c>
      <c r="O10" s="14"/>
      <c r="P10" s="16">
        <f t="shared" si="2"/>
        <v>150</v>
      </c>
      <c r="Q10" s="16"/>
      <c r="R10" s="14">
        <f t="shared" si="3"/>
        <v>40</v>
      </c>
      <c r="S10" s="14"/>
      <c r="T10" s="16">
        <f t="shared" si="4"/>
        <v>15</v>
      </c>
      <c r="U10" s="16"/>
      <c r="V10" s="14">
        <f t="shared" si="5"/>
        <v>70</v>
      </c>
      <c r="W10" s="14"/>
    </row>
    <row r="11" spans="1:23" ht="17.100000000000001" thickTop="1" thickBot="1" x14ac:dyDescent="0.6">
      <c r="B11" s="5"/>
      <c r="C11" s="6" t="s">
        <v>15</v>
      </c>
      <c r="D11" s="5"/>
      <c r="E11" s="22" t="s">
        <v>16</v>
      </c>
      <c r="F11" s="23"/>
      <c r="G11" s="24">
        <f>SUM(G4:G10)</f>
        <v>10600</v>
      </c>
      <c r="H11" s="3"/>
      <c r="I11" s="11">
        <f>IF(($I$4+Apoio!A8)&gt;$C$6,"",($I$4+Apoio!A8))</f>
        <v>44508</v>
      </c>
      <c r="J11" s="14"/>
      <c r="K11" s="14"/>
      <c r="L11" s="16">
        <f>IF($I11&lt;$C$6,L10,"")</f>
        <v>300</v>
      </c>
      <c r="M11" s="16"/>
      <c r="N11" s="14">
        <f t="shared" si="1"/>
        <v>220</v>
      </c>
      <c r="O11" s="14"/>
      <c r="P11" s="16">
        <f t="shared" si="2"/>
        <v>150</v>
      </c>
      <c r="Q11" s="16"/>
      <c r="R11" s="14">
        <f t="shared" si="3"/>
        <v>40</v>
      </c>
      <c r="S11" s="14"/>
      <c r="T11" s="16">
        <f t="shared" si="4"/>
        <v>15</v>
      </c>
      <c r="U11" s="16"/>
      <c r="V11" s="14">
        <f t="shared" si="5"/>
        <v>70</v>
      </c>
      <c r="W11" s="14"/>
    </row>
    <row r="12" spans="1:23" ht="17.100000000000001" thickTop="1" thickBot="1" x14ac:dyDescent="0.6">
      <c r="B12" s="5"/>
      <c r="C12" s="19">
        <v>150</v>
      </c>
      <c r="D12" s="5"/>
      <c r="E12" s="25" t="s">
        <v>17</v>
      </c>
      <c r="F12" s="26"/>
      <c r="G12" s="24">
        <f>SUM(G5:G10)/(C6-C4+1)</f>
        <v>718.18181818181813</v>
      </c>
      <c r="H12" s="3"/>
      <c r="I12" s="11">
        <f>IF(($I$4+Apoio!A9)&gt;$C$6,"",($I$4+Apoio!A9))</f>
        <v>44509</v>
      </c>
      <c r="J12" s="14"/>
      <c r="K12" s="14"/>
      <c r="L12" s="16">
        <f>IF($I12&lt;$C$6,L11,"")</f>
        <v>300</v>
      </c>
      <c r="M12" s="16"/>
      <c r="N12" s="14">
        <f t="shared" si="1"/>
        <v>220</v>
      </c>
      <c r="O12" s="14"/>
      <c r="P12" s="16">
        <f t="shared" si="2"/>
        <v>150</v>
      </c>
      <c r="Q12" s="16"/>
      <c r="R12" s="14">
        <f t="shared" si="3"/>
        <v>40</v>
      </c>
      <c r="S12" s="14"/>
      <c r="T12" s="16">
        <f t="shared" si="4"/>
        <v>15</v>
      </c>
      <c r="U12" s="16"/>
      <c r="V12" s="14">
        <f t="shared" si="5"/>
        <v>70</v>
      </c>
      <c r="W12" s="14"/>
    </row>
    <row r="13" spans="1:23" ht="15.6" customHeight="1" thickTop="1" x14ac:dyDescent="0.55000000000000004">
      <c r="B13" s="5"/>
      <c r="C13" s="6" t="s">
        <v>18</v>
      </c>
      <c r="D13" s="5"/>
      <c r="E13" s="80" t="s">
        <v>19</v>
      </c>
      <c r="F13" s="80"/>
      <c r="G13" s="80"/>
      <c r="H13" s="3"/>
      <c r="I13" s="11">
        <f>IF(($I$4+Apoio!A10)&gt;$C$6,"",($I$4+Apoio!A10))</f>
        <v>44510</v>
      </c>
      <c r="J13" s="14"/>
      <c r="K13" s="14"/>
      <c r="L13" s="16">
        <f t="shared" si="6"/>
        <v>300</v>
      </c>
      <c r="M13" s="16"/>
      <c r="N13" s="14">
        <f t="shared" si="1"/>
        <v>220</v>
      </c>
      <c r="O13" s="14"/>
      <c r="P13" s="16">
        <f t="shared" si="2"/>
        <v>150</v>
      </c>
      <c r="Q13" s="16"/>
      <c r="R13" s="14">
        <f t="shared" si="3"/>
        <v>40</v>
      </c>
      <c r="S13" s="14"/>
      <c r="T13" s="16">
        <f t="shared" si="4"/>
        <v>15</v>
      </c>
      <c r="U13" s="16"/>
      <c r="V13" s="14">
        <f t="shared" si="5"/>
        <v>70</v>
      </c>
      <c r="W13" s="14"/>
    </row>
    <row r="14" spans="1:23" ht="15" x14ac:dyDescent="0.55000000000000004">
      <c r="B14" s="5"/>
      <c r="C14" s="19">
        <v>150</v>
      </c>
      <c r="D14" s="5"/>
      <c r="E14" s="8"/>
      <c r="F14" s="78" t="s">
        <v>20</v>
      </c>
      <c r="G14" s="79"/>
      <c r="H14" s="3"/>
      <c r="I14" s="11">
        <f>IF(($I$4+Apoio!A11)&gt;$C$6,"",($I$4+Apoio!A11))</f>
        <v>44511</v>
      </c>
      <c r="J14" s="14"/>
      <c r="K14" s="14"/>
      <c r="L14" s="16" t="str">
        <f t="shared" si="6"/>
        <v/>
      </c>
      <c r="M14" s="16"/>
      <c r="N14" s="14">
        <f t="shared" si="1"/>
        <v>220</v>
      </c>
      <c r="O14" s="14"/>
      <c r="P14" s="16">
        <f t="shared" si="2"/>
        <v>150</v>
      </c>
      <c r="Q14" s="16"/>
      <c r="R14" s="14">
        <f t="shared" si="3"/>
        <v>40</v>
      </c>
      <c r="S14" s="14"/>
      <c r="T14" s="16">
        <f t="shared" si="4"/>
        <v>15</v>
      </c>
      <c r="U14" s="16"/>
      <c r="V14" s="14">
        <f t="shared" si="5"/>
        <v>70</v>
      </c>
      <c r="W14" s="14"/>
    </row>
    <row r="15" spans="1:23" ht="14.7" thickBot="1" x14ac:dyDescent="0.6">
      <c r="B15" s="5"/>
      <c r="C15" s="6" t="s">
        <v>21</v>
      </c>
      <c r="D15" s="5"/>
      <c r="E15" s="22" t="s">
        <v>22</v>
      </c>
      <c r="F15" s="27">
        <v>5.45</v>
      </c>
      <c r="G15" s="28">
        <f>G11/F15</f>
        <v>1944.954128440367</v>
      </c>
      <c r="H15" s="3"/>
      <c r="I15" s="11" t="str">
        <f>IF(($I$4+Apoio!A12)&gt;$C$6,"",($I$4+Apoio!A12))</f>
        <v/>
      </c>
      <c r="J15" s="14"/>
      <c r="K15" s="14"/>
      <c r="L15" s="16" t="str">
        <f>IF($I15&lt;$C$6,L14,"")</f>
        <v/>
      </c>
      <c r="M15" s="16"/>
      <c r="N15" s="14" t="str">
        <f>IF($I15&lt;=$C$6,N14,"")</f>
        <v/>
      </c>
      <c r="O15" s="14"/>
      <c r="P15" s="16" t="str">
        <f>IF($I15&lt;=$C$6,P14,"")</f>
        <v/>
      </c>
      <c r="Q15" s="16"/>
      <c r="R15" s="14" t="str">
        <f>IF($I15&lt;=$C$6,R14,"")</f>
        <v/>
      </c>
      <c r="S15" s="14"/>
      <c r="T15" s="16" t="str">
        <f>IF($I15&lt;=$C$6,T14,"")</f>
        <v/>
      </c>
      <c r="U15" s="16"/>
      <c r="V15" s="14" t="str">
        <f>IF($I15&lt;=$C$6,V14,"")</f>
        <v/>
      </c>
      <c r="W15" s="14"/>
    </row>
    <row r="16" spans="1:23" ht="15.6" thickTop="1" thickBot="1" x14ac:dyDescent="0.6">
      <c r="B16" s="5"/>
      <c r="C16" s="19">
        <v>40</v>
      </c>
      <c r="D16" s="5"/>
      <c r="E16" s="25" t="s">
        <v>17</v>
      </c>
      <c r="F16" s="29"/>
      <c r="G16" s="30">
        <f>(SUM(G5:G10)/(C6-C4+1))/F15</f>
        <v>131.77648040033361</v>
      </c>
      <c r="H16" s="3"/>
      <c r="I16" s="11" t="str">
        <f>IF(($I$4+Apoio!A13)&gt;$C$6,"",($I$4+Apoio!A13))</f>
        <v/>
      </c>
      <c r="J16" s="14"/>
      <c r="K16" s="14"/>
      <c r="L16" s="16" t="str">
        <f t="shared" si="6"/>
        <v/>
      </c>
      <c r="M16" s="16"/>
      <c r="N16" s="14" t="str">
        <f t="shared" si="1"/>
        <v/>
      </c>
      <c r="O16" s="14"/>
      <c r="P16" s="16" t="str">
        <f t="shared" si="2"/>
        <v/>
      </c>
      <c r="Q16" s="16"/>
      <c r="R16" s="14" t="str">
        <f t="shared" si="3"/>
        <v/>
      </c>
      <c r="S16" s="14"/>
      <c r="T16" s="16" t="str">
        <f t="shared" si="4"/>
        <v/>
      </c>
      <c r="U16" s="16"/>
      <c r="V16" s="14" t="str">
        <f t="shared" si="5"/>
        <v/>
      </c>
      <c r="W16" s="14"/>
    </row>
    <row r="17" spans="2:23" ht="15" thickTop="1" thickBot="1" x14ac:dyDescent="0.6">
      <c r="B17" s="5"/>
      <c r="C17" s="6" t="s">
        <v>23</v>
      </c>
      <c r="D17" s="5"/>
      <c r="E17" s="22" t="s">
        <v>24</v>
      </c>
      <c r="F17" s="27">
        <v>6.5</v>
      </c>
      <c r="G17" s="31">
        <f>G11/F17</f>
        <v>1630.7692307692307</v>
      </c>
      <c r="H17" s="3"/>
      <c r="I17" s="11" t="str">
        <f>IF(($I$4+Apoio!A14)&gt;$C$6,"",($I$4+Apoio!A14))</f>
        <v/>
      </c>
      <c r="J17" s="14"/>
      <c r="K17" s="14"/>
      <c r="L17" s="16" t="str">
        <f t="shared" si="6"/>
        <v/>
      </c>
      <c r="M17" s="16"/>
      <c r="N17" s="14" t="str">
        <f t="shared" si="1"/>
        <v/>
      </c>
      <c r="O17" s="14"/>
      <c r="P17" s="16" t="str">
        <f t="shared" si="2"/>
        <v/>
      </c>
      <c r="Q17" s="16"/>
      <c r="R17" s="14" t="str">
        <f t="shared" si="3"/>
        <v/>
      </c>
      <c r="S17" s="14"/>
      <c r="T17" s="16" t="str">
        <f t="shared" si="4"/>
        <v/>
      </c>
      <c r="U17" s="16"/>
      <c r="V17" s="14" t="str">
        <f t="shared" si="5"/>
        <v/>
      </c>
      <c r="W17" s="14"/>
    </row>
    <row r="18" spans="2:23" ht="15.6" thickTop="1" thickBot="1" x14ac:dyDescent="0.6">
      <c r="B18" s="5"/>
      <c r="C18" s="19">
        <v>15</v>
      </c>
      <c r="D18" s="5"/>
      <c r="E18" s="25" t="s">
        <v>17</v>
      </c>
      <c r="F18" s="29"/>
      <c r="G18" s="32">
        <f>(SUM(G5:G10)/(C6-C4+1))/F17</f>
        <v>110.48951048951048</v>
      </c>
      <c r="H18" s="3"/>
      <c r="I18" s="11" t="str">
        <f>IF(($I$4+Apoio!A15)&gt;$C$6,"",($I$4+Apoio!A15))</f>
        <v/>
      </c>
      <c r="J18" s="14"/>
      <c r="K18" s="14"/>
      <c r="L18" s="16" t="str">
        <f t="shared" si="6"/>
        <v/>
      </c>
      <c r="M18" s="16"/>
      <c r="N18" s="14" t="str">
        <f t="shared" si="1"/>
        <v/>
      </c>
      <c r="O18" s="14"/>
      <c r="P18" s="16" t="str">
        <f t="shared" si="2"/>
        <v/>
      </c>
      <c r="Q18" s="16"/>
      <c r="R18" s="14" t="str">
        <f t="shared" si="3"/>
        <v/>
      </c>
      <c r="S18" s="14"/>
      <c r="T18" s="16" t="str">
        <f t="shared" si="4"/>
        <v/>
      </c>
      <c r="U18" s="16"/>
      <c r="V18" s="14" t="str">
        <f t="shared" si="5"/>
        <v/>
      </c>
      <c r="W18" s="14"/>
    </row>
    <row r="19" spans="2:23" ht="15" thickTop="1" thickBot="1" x14ac:dyDescent="0.6">
      <c r="B19" s="5"/>
      <c r="C19" s="6" t="s">
        <v>25</v>
      </c>
      <c r="D19" s="5"/>
      <c r="E19" s="22" t="s">
        <v>26</v>
      </c>
      <c r="F19" s="27">
        <v>7.5</v>
      </c>
      <c r="G19" s="33">
        <f>G11/F19</f>
        <v>1413.3333333333333</v>
      </c>
      <c r="H19" s="3"/>
      <c r="I19" s="11" t="str">
        <f>IF(($I$4+Apoio!A16)&gt;$C$6,"",($I$4+Apoio!A16))</f>
        <v/>
      </c>
      <c r="J19" s="14"/>
      <c r="K19" s="14"/>
      <c r="L19" s="16" t="str">
        <f t="shared" si="6"/>
        <v/>
      </c>
      <c r="M19" s="16"/>
      <c r="N19" s="14" t="str">
        <f t="shared" si="1"/>
        <v/>
      </c>
      <c r="O19" s="14"/>
      <c r="P19" s="16" t="str">
        <f t="shared" si="2"/>
        <v/>
      </c>
      <c r="Q19" s="16"/>
      <c r="R19" s="14" t="str">
        <f t="shared" si="3"/>
        <v/>
      </c>
      <c r="S19" s="14"/>
      <c r="T19" s="16" t="str">
        <f t="shared" si="4"/>
        <v/>
      </c>
      <c r="U19" s="16"/>
      <c r="V19" s="14" t="str">
        <f t="shared" si="5"/>
        <v/>
      </c>
      <c r="W19" s="14"/>
    </row>
    <row r="20" spans="2:23" ht="15.6" thickTop="1" thickBot="1" x14ac:dyDescent="0.6">
      <c r="B20" s="5"/>
      <c r="C20" s="19">
        <v>70</v>
      </c>
      <c r="D20" s="5"/>
      <c r="E20" s="25" t="s">
        <v>17</v>
      </c>
      <c r="F20" s="34"/>
      <c r="G20" s="35">
        <f>(SUM(G5:G10)/(C6-C4+1))/F19</f>
        <v>95.757575757575751</v>
      </c>
      <c r="H20" s="3"/>
      <c r="I20" s="11" t="str">
        <f>IF(($I$4+Apoio!A17)&gt;$C$6,"",($I$4+Apoio!A17))</f>
        <v/>
      </c>
      <c r="J20" s="14"/>
      <c r="K20" s="14"/>
      <c r="L20" s="16" t="str">
        <f t="shared" si="6"/>
        <v/>
      </c>
      <c r="M20" s="16"/>
      <c r="N20" s="14" t="str">
        <f t="shared" si="1"/>
        <v/>
      </c>
      <c r="O20" s="14"/>
      <c r="P20" s="16" t="str">
        <f t="shared" si="2"/>
        <v/>
      </c>
      <c r="Q20" s="16"/>
      <c r="R20" s="14" t="str">
        <f t="shared" si="3"/>
        <v/>
      </c>
      <c r="S20" s="14"/>
      <c r="T20" s="16" t="str">
        <f t="shared" si="4"/>
        <v/>
      </c>
      <c r="U20" s="16"/>
      <c r="V20" s="14" t="str">
        <f t="shared" si="5"/>
        <v/>
      </c>
      <c r="W20" s="14"/>
    </row>
    <row r="21" spans="2:23" ht="14.7" thickTop="1" x14ac:dyDescent="0.55000000000000004">
      <c r="B21" s="5"/>
      <c r="C21" s="6"/>
      <c r="D21" s="5"/>
      <c r="E21" s="80" t="s">
        <v>19</v>
      </c>
      <c r="F21" s="80"/>
      <c r="G21" s="80"/>
      <c r="H21" s="3"/>
      <c r="I21" s="11" t="str">
        <f>IF(($I$4+Apoio!A18)&gt;$C$6,"",($I$4+Apoio!A18))</f>
        <v/>
      </c>
      <c r="J21" s="14"/>
      <c r="K21" s="14"/>
      <c r="L21" s="16" t="str">
        <f t="shared" si="6"/>
        <v/>
      </c>
      <c r="M21" s="16"/>
      <c r="N21" s="14" t="str">
        <f t="shared" si="1"/>
        <v/>
      </c>
      <c r="O21" s="14"/>
      <c r="P21" s="16" t="str">
        <f t="shared" si="2"/>
        <v/>
      </c>
      <c r="Q21" s="16"/>
      <c r="R21" s="14" t="str">
        <f t="shared" si="3"/>
        <v/>
      </c>
      <c r="S21" s="14"/>
      <c r="T21" s="16" t="str">
        <f t="shared" si="4"/>
        <v/>
      </c>
      <c r="U21" s="16"/>
      <c r="V21" s="14" t="str">
        <f t="shared" si="5"/>
        <v/>
      </c>
      <c r="W21" s="14"/>
    </row>
    <row r="22" spans="2:23" ht="14.4" x14ac:dyDescent="0.55000000000000004">
      <c r="B22" s="36"/>
      <c r="C22" s="36"/>
      <c r="D22" s="36"/>
      <c r="E22" s="36"/>
      <c r="F22" s="36"/>
      <c r="G22" s="37"/>
      <c r="H22" s="3"/>
      <c r="I22" s="11" t="str">
        <f>IF(($I$4+Apoio!A19)&gt;$C$6,"",($I$4+Apoio!A19))</f>
        <v/>
      </c>
      <c r="J22" s="14"/>
      <c r="K22" s="14"/>
      <c r="L22" s="16" t="str">
        <f t="shared" si="6"/>
        <v/>
      </c>
      <c r="M22" s="16"/>
      <c r="N22" s="14" t="str">
        <f t="shared" si="1"/>
        <v/>
      </c>
      <c r="O22" s="14"/>
      <c r="P22" s="16" t="str">
        <f t="shared" si="2"/>
        <v/>
      </c>
      <c r="Q22" s="16"/>
      <c r="R22" s="14" t="str">
        <f t="shared" si="3"/>
        <v/>
      </c>
      <c r="S22" s="14"/>
      <c r="T22" s="16" t="str">
        <f t="shared" si="4"/>
        <v/>
      </c>
      <c r="U22" s="16"/>
      <c r="V22" s="14" t="str">
        <f t="shared" si="5"/>
        <v/>
      </c>
      <c r="W22" s="14"/>
    </row>
    <row r="23" spans="2:23" ht="14.4" x14ac:dyDescent="0.55000000000000004">
      <c r="B23" s="36"/>
      <c r="C23" s="36"/>
      <c r="D23" s="36"/>
      <c r="E23" s="36"/>
      <c r="F23" s="36"/>
      <c r="G23" s="36"/>
      <c r="H23" s="3"/>
      <c r="I23" s="11" t="str">
        <f>IF(($I$4+Apoio!A20)&gt;$C$6,"",($I$4+Apoio!A20))</f>
        <v/>
      </c>
      <c r="J23" s="14"/>
      <c r="K23" s="14"/>
      <c r="L23" s="16" t="str">
        <f t="shared" si="6"/>
        <v/>
      </c>
      <c r="M23" s="16"/>
      <c r="N23" s="14" t="str">
        <f t="shared" si="1"/>
        <v/>
      </c>
      <c r="O23" s="14"/>
      <c r="P23" s="16" t="str">
        <f t="shared" si="2"/>
        <v/>
      </c>
      <c r="Q23" s="16"/>
      <c r="R23" s="14" t="str">
        <f t="shared" si="3"/>
        <v/>
      </c>
      <c r="S23" s="14"/>
      <c r="T23" s="16" t="str">
        <f t="shared" si="4"/>
        <v/>
      </c>
      <c r="U23" s="16"/>
      <c r="V23" s="14" t="str">
        <f t="shared" si="5"/>
        <v/>
      </c>
      <c r="W23" s="14"/>
    </row>
    <row r="24" spans="2:23" ht="14.4" x14ac:dyDescent="0.55000000000000004">
      <c r="B24" s="36"/>
      <c r="C24" s="36"/>
      <c r="D24" s="36"/>
      <c r="E24" s="36"/>
      <c r="F24" s="36"/>
      <c r="G24" s="36"/>
      <c r="H24" s="3"/>
      <c r="I24" s="11" t="str">
        <f>IF(($I$4+Apoio!A21)&gt;$C$6,"",($I$4+Apoio!A21))</f>
        <v/>
      </c>
      <c r="J24" s="14"/>
      <c r="K24" s="14"/>
      <c r="L24" s="16" t="str">
        <f t="shared" si="6"/>
        <v/>
      </c>
      <c r="M24" s="16"/>
      <c r="N24" s="14" t="str">
        <f t="shared" si="1"/>
        <v/>
      </c>
      <c r="O24" s="14"/>
      <c r="P24" s="16" t="str">
        <f t="shared" si="2"/>
        <v/>
      </c>
      <c r="Q24" s="16"/>
      <c r="R24" s="14" t="str">
        <f t="shared" si="3"/>
        <v/>
      </c>
      <c r="S24" s="14"/>
      <c r="T24" s="16" t="str">
        <f t="shared" si="4"/>
        <v/>
      </c>
      <c r="U24" s="16"/>
      <c r="V24" s="14" t="str">
        <f t="shared" si="5"/>
        <v/>
      </c>
      <c r="W24" s="14"/>
    </row>
    <row r="25" spans="2:23" ht="14.4" x14ac:dyDescent="0.55000000000000004">
      <c r="B25" s="36"/>
      <c r="C25" s="36"/>
      <c r="D25" s="36"/>
      <c r="E25" s="36"/>
      <c r="F25" s="36"/>
      <c r="G25" s="36"/>
      <c r="H25" s="3"/>
      <c r="I25" s="11" t="str">
        <f>IF(($I$4+Apoio!A22)&gt;$C$6,"",($I$4+Apoio!A22))</f>
        <v/>
      </c>
      <c r="J25" s="14"/>
      <c r="K25" s="14"/>
      <c r="L25" s="16" t="str">
        <f t="shared" si="6"/>
        <v/>
      </c>
      <c r="M25" s="16"/>
      <c r="N25" s="14" t="str">
        <f t="shared" si="1"/>
        <v/>
      </c>
      <c r="O25" s="14"/>
      <c r="P25" s="16" t="str">
        <f t="shared" si="2"/>
        <v/>
      </c>
      <c r="Q25" s="16"/>
      <c r="R25" s="14" t="str">
        <f t="shared" si="3"/>
        <v/>
      </c>
      <c r="S25" s="14"/>
      <c r="T25" s="16" t="str">
        <f t="shared" si="4"/>
        <v/>
      </c>
      <c r="U25" s="16"/>
      <c r="V25" s="14" t="str">
        <f t="shared" si="5"/>
        <v/>
      </c>
      <c r="W25" s="14"/>
    </row>
    <row r="26" spans="2:23" ht="14.4" x14ac:dyDescent="0.55000000000000004">
      <c r="B26" s="36"/>
      <c r="C26" s="36"/>
      <c r="D26" s="36"/>
      <c r="E26" s="36"/>
      <c r="F26" s="36"/>
      <c r="G26" s="36"/>
      <c r="H26" s="3"/>
      <c r="I26" s="11" t="str">
        <f>IF(($I$4+Apoio!A23)&gt;$C$6,"",($I$4+Apoio!A23))</f>
        <v/>
      </c>
      <c r="J26" s="14"/>
      <c r="K26" s="14"/>
      <c r="L26" s="16" t="str">
        <f t="shared" si="6"/>
        <v/>
      </c>
      <c r="M26" s="16"/>
      <c r="N26" s="14" t="str">
        <f t="shared" si="1"/>
        <v/>
      </c>
      <c r="O26" s="14"/>
      <c r="P26" s="16" t="str">
        <f t="shared" si="2"/>
        <v/>
      </c>
      <c r="Q26" s="16"/>
      <c r="R26" s="14" t="str">
        <f t="shared" si="3"/>
        <v/>
      </c>
      <c r="S26" s="14"/>
      <c r="T26" s="16" t="str">
        <f t="shared" si="4"/>
        <v/>
      </c>
      <c r="U26" s="16"/>
      <c r="V26" s="14" t="str">
        <f t="shared" si="5"/>
        <v/>
      </c>
      <c r="W26" s="14"/>
    </row>
    <row r="27" spans="2:23" ht="14.4" x14ac:dyDescent="0.55000000000000004">
      <c r="B27" s="36"/>
      <c r="C27" s="36"/>
      <c r="D27" s="36"/>
      <c r="E27" s="36"/>
      <c r="F27" s="36"/>
      <c r="G27" s="36"/>
      <c r="H27" s="3"/>
      <c r="I27" s="11" t="str">
        <f>IF(($I$4+Apoio!A24)&gt;$C$6,"",($I$4+Apoio!A24))</f>
        <v/>
      </c>
      <c r="J27" s="14"/>
      <c r="K27" s="14"/>
      <c r="L27" s="16" t="str">
        <f t="shared" si="6"/>
        <v/>
      </c>
      <c r="M27" s="16"/>
      <c r="N27" s="14" t="str">
        <f t="shared" si="1"/>
        <v/>
      </c>
      <c r="O27" s="14"/>
      <c r="P27" s="16" t="str">
        <f t="shared" si="2"/>
        <v/>
      </c>
      <c r="Q27" s="16"/>
      <c r="R27" s="14" t="str">
        <f t="shared" si="3"/>
        <v/>
      </c>
      <c r="S27" s="14"/>
      <c r="T27" s="16" t="str">
        <f t="shared" si="4"/>
        <v/>
      </c>
      <c r="U27" s="16"/>
      <c r="V27" s="14" t="str">
        <f t="shared" si="5"/>
        <v/>
      </c>
      <c r="W27" s="14"/>
    </row>
    <row r="28" spans="2:23" ht="14.4" x14ac:dyDescent="0.55000000000000004">
      <c r="B28" s="36"/>
      <c r="C28" s="36"/>
      <c r="D28" s="36"/>
      <c r="E28" s="36"/>
      <c r="F28" s="36"/>
      <c r="G28" s="36"/>
      <c r="H28" s="3"/>
      <c r="I28" s="11" t="str">
        <f>IF(($I$4+Apoio!A25)&gt;$C$6,"",($I$4+Apoio!A25))</f>
        <v/>
      </c>
      <c r="J28" s="14"/>
      <c r="K28" s="14"/>
      <c r="L28" s="16" t="str">
        <f t="shared" si="6"/>
        <v/>
      </c>
      <c r="M28" s="16"/>
      <c r="N28" s="14" t="str">
        <f t="shared" si="1"/>
        <v/>
      </c>
      <c r="O28" s="14"/>
      <c r="P28" s="16" t="str">
        <f t="shared" si="2"/>
        <v/>
      </c>
      <c r="Q28" s="16"/>
      <c r="R28" s="14" t="str">
        <f t="shared" si="3"/>
        <v/>
      </c>
      <c r="S28" s="14"/>
      <c r="T28" s="16" t="str">
        <f t="shared" si="4"/>
        <v/>
      </c>
      <c r="U28" s="16"/>
      <c r="V28" s="14" t="str">
        <f t="shared" si="5"/>
        <v/>
      </c>
      <c r="W28" s="14"/>
    </row>
    <row r="29" spans="2:23" ht="14.4" x14ac:dyDescent="0.55000000000000004">
      <c r="B29" s="36"/>
      <c r="C29" s="36"/>
      <c r="D29" s="36"/>
      <c r="E29" s="36"/>
      <c r="F29" s="36"/>
      <c r="G29" s="36"/>
      <c r="H29" s="3"/>
      <c r="I29" s="11" t="str">
        <f>IF(($I$4+Apoio!A26)&gt;$C$6,"",($I$4+Apoio!A26))</f>
        <v/>
      </c>
      <c r="J29" s="14"/>
      <c r="K29" s="14"/>
      <c r="L29" s="16" t="str">
        <f t="shared" si="6"/>
        <v/>
      </c>
      <c r="M29" s="16"/>
      <c r="N29" s="14" t="str">
        <f t="shared" si="1"/>
        <v/>
      </c>
      <c r="O29" s="14"/>
      <c r="P29" s="16" t="str">
        <f t="shared" si="2"/>
        <v/>
      </c>
      <c r="Q29" s="16"/>
      <c r="R29" s="14" t="str">
        <f t="shared" si="3"/>
        <v/>
      </c>
      <c r="S29" s="14"/>
      <c r="T29" s="16" t="str">
        <f t="shared" si="4"/>
        <v/>
      </c>
      <c r="U29" s="16"/>
      <c r="V29" s="14" t="str">
        <f t="shared" si="5"/>
        <v/>
      </c>
      <c r="W29" s="14"/>
    </row>
    <row r="30" spans="2:23" ht="14.4" x14ac:dyDescent="0.55000000000000004">
      <c r="B30" s="36"/>
      <c r="C30" s="36"/>
      <c r="D30" s="36"/>
      <c r="E30" s="36"/>
      <c r="F30" s="36"/>
      <c r="G30" s="36"/>
      <c r="H30" s="3"/>
      <c r="I30" s="11" t="str">
        <f>IF(($I$4+Apoio!A27)&gt;$C$6,"",($I$4+Apoio!A27))</f>
        <v/>
      </c>
      <c r="J30" s="14"/>
      <c r="K30" s="14"/>
      <c r="L30" s="16" t="str">
        <f t="shared" si="6"/>
        <v/>
      </c>
      <c r="M30" s="16"/>
      <c r="N30" s="14" t="str">
        <f t="shared" si="1"/>
        <v/>
      </c>
      <c r="O30" s="14"/>
      <c r="P30" s="16" t="str">
        <f t="shared" si="2"/>
        <v/>
      </c>
      <c r="Q30" s="16"/>
      <c r="R30" s="14" t="str">
        <f t="shared" si="3"/>
        <v/>
      </c>
      <c r="S30" s="14"/>
      <c r="T30" s="16" t="str">
        <f t="shared" si="4"/>
        <v/>
      </c>
      <c r="U30" s="16"/>
      <c r="V30" s="14" t="str">
        <f t="shared" si="5"/>
        <v/>
      </c>
      <c r="W30" s="14"/>
    </row>
    <row r="31" spans="2:23" ht="14.4" x14ac:dyDescent="0.55000000000000004">
      <c r="B31" s="36"/>
      <c r="C31" s="36"/>
      <c r="D31" s="36"/>
      <c r="E31" s="36"/>
      <c r="F31" s="36"/>
      <c r="G31" s="36"/>
      <c r="H31" s="3"/>
      <c r="I31" s="11" t="str">
        <f>IF(($I$4+Apoio!A28)&gt;$C$6,"",($I$4+Apoio!A28))</f>
        <v/>
      </c>
      <c r="J31" s="14"/>
      <c r="K31" s="14"/>
      <c r="L31" s="16" t="str">
        <f t="shared" si="6"/>
        <v/>
      </c>
      <c r="M31" s="16"/>
      <c r="N31" s="14" t="str">
        <f t="shared" si="1"/>
        <v/>
      </c>
      <c r="O31" s="14"/>
      <c r="P31" s="16" t="str">
        <f t="shared" si="2"/>
        <v/>
      </c>
      <c r="Q31" s="16"/>
      <c r="R31" s="14" t="str">
        <f t="shared" si="3"/>
        <v/>
      </c>
      <c r="S31" s="14"/>
      <c r="T31" s="16" t="str">
        <f t="shared" si="4"/>
        <v/>
      </c>
      <c r="U31" s="16"/>
      <c r="V31" s="14" t="str">
        <f t="shared" si="5"/>
        <v/>
      </c>
      <c r="W31" s="14"/>
    </row>
    <row r="32" spans="2:23" ht="14.4" x14ac:dyDescent="0.55000000000000004">
      <c r="B32" s="36"/>
      <c r="C32" s="36"/>
      <c r="D32" s="36"/>
      <c r="E32" s="36"/>
      <c r="F32" s="36"/>
      <c r="G32" s="36"/>
      <c r="H32" s="3"/>
      <c r="I32" s="11" t="str">
        <f>IF(($I$4+Apoio!A29)&gt;$C$6,"",($I$4+Apoio!A29))</f>
        <v/>
      </c>
      <c r="J32" s="14"/>
      <c r="K32" s="14"/>
      <c r="L32" s="16" t="str">
        <f t="shared" si="6"/>
        <v/>
      </c>
      <c r="M32" s="16"/>
      <c r="N32" s="14" t="str">
        <f t="shared" si="1"/>
        <v/>
      </c>
      <c r="O32" s="14"/>
      <c r="P32" s="16" t="str">
        <f t="shared" si="2"/>
        <v/>
      </c>
      <c r="Q32" s="16"/>
      <c r="R32" s="14" t="str">
        <f t="shared" si="3"/>
        <v/>
      </c>
      <c r="S32" s="14"/>
      <c r="T32" s="16" t="str">
        <f t="shared" si="4"/>
        <v/>
      </c>
      <c r="U32" s="16"/>
      <c r="V32" s="14" t="str">
        <f t="shared" si="5"/>
        <v/>
      </c>
      <c r="W32" s="14"/>
    </row>
    <row r="33" spans="1:23" ht="14.4" x14ac:dyDescent="0.55000000000000004">
      <c r="B33" s="36"/>
      <c r="C33" s="36"/>
      <c r="D33" s="36"/>
      <c r="E33" s="36"/>
      <c r="F33" s="36"/>
      <c r="G33" s="36"/>
      <c r="I33" s="11" t="str">
        <f>IF(($I$4+Apoio!A30)&gt;$C$6,"",($I$4+Apoio!A30))</f>
        <v/>
      </c>
      <c r="J33" s="14"/>
      <c r="K33" s="14"/>
      <c r="L33" s="16" t="str">
        <f t="shared" si="6"/>
        <v/>
      </c>
      <c r="M33" s="16"/>
      <c r="N33" s="14" t="str">
        <f t="shared" si="1"/>
        <v/>
      </c>
      <c r="O33" s="14"/>
      <c r="P33" s="16" t="str">
        <f t="shared" si="2"/>
        <v/>
      </c>
      <c r="Q33" s="16"/>
      <c r="R33" s="14" t="str">
        <f t="shared" si="3"/>
        <v/>
      </c>
      <c r="S33" s="14"/>
      <c r="T33" s="16" t="str">
        <f t="shared" si="4"/>
        <v/>
      </c>
      <c r="U33" s="16"/>
      <c r="V33" s="14" t="str">
        <f t="shared" si="5"/>
        <v/>
      </c>
      <c r="W33" s="14"/>
    </row>
    <row r="34" spans="1:23" ht="14.4" x14ac:dyDescent="0.55000000000000004">
      <c r="B34" s="36"/>
      <c r="C34" s="36"/>
      <c r="D34" s="36"/>
      <c r="E34" s="36"/>
      <c r="F34" s="36"/>
      <c r="G34" s="36"/>
      <c r="I34" s="38" t="s">
        <v>27</v>
      </c>
      <c r="J34" s="48">
        <f t="shared" ref="J34:V34" si="7">SUM(J4:J33)</f>
        <v>2700</v>
      </c>
      <c r="K34" s="48"/>
      <c r="L34" s="49">
        <f t="shared" si="7"/>
        <v>2700</v>
      </c>
      <c r="M34" s="49"/>
      <c r="N34" s="49">
        <f t="shared" si="7"/>
        <v>2140</v>
      </c>
      <c r="O34" s="49"/>
      <c r="P34" s="49">
        <f t="shared" si="7"/>
        <v>1650</v>
      </c>
      <c r="Q34" s="49"/>
      <c r="R34" s="49">
        <f t="shared" si="7"/>
        <v>440</v>
      </c>
      <c r="S34" s="49"/>
      <c r="T34" s="49">
        <f t="shared" si="7"/>
        <v>165</v>
      </c>
      <c r="U34" s="49"/>
      <c r="V34" s="48">
        <f t="shared" si="7"/>
        <v>770</v>
      </c>
      <c r="W34" s="49"/>
    </row>
    <row r="35" spans="1:23" s="3" customFormat="1" ht="5.0999999999999996" hidden="1" customHeight="1" thickBot="1" x14ac:dyDescent="0.6"/>
    <row r="36" spans="1:23" s="47" customFormat="1" ht="14.5" hidden="1" customHeight="1" x14ac:dyDescent="0.55000000000000004">
      <c r="A36" s="46"/>
      <c r="B36" s="50" t="s">
        <v>40</v>
      </c>
      <c r="C36" s="51"/>
      <c r="D36" s="51"/>
      <c r="E36" s="51"/>
      <c r="F36" s="51"/>
      <c r="G36" s="51"/>
      <c r="H36" s="52"/>
      <c r="I36" s="61" t="s">
        <v>37</v>
      </c>
      <c r="J36" s="62"/>
      <c r="K36" s="61" t="s">
        <v>6</v>
      </c>
      <c r="L36" s="62"/>
      <c r="M36" s="61" t="s">
        <v>38</v>
      </c>
      <c r="N36" s="62"/>
      <c r="O36" s="61" t="s">
        <v>39</v>
      </c>
      <c r="P36" s="62"/>
      <c r="Q36" s="61" t="s">
        <v>41</v>
      </c>
      <c r="R36" s="62"/>
      <c r="S36" s="61" t="s">
        <v>7</v>
      </c>
      <c r="T36" s="62"/>
      <c r="U36" s="61" t="s">
        <v>45</v>
      </c>
      <c r="V36" s="65"/>
      <c r="W36" s="65"/>
    </row>
    <row r="37" spans="1:23" s="47" customFormat="1" ht="15" hidden="1" customHeight="1" thickBot="1" x14ac:dyDescent="0.6">
      <c r="A37" s="46"/>
      <c r="B37" s="53" t="s">
        <v>42</v>
      </c>
      <c r="C37" s="54"/>
      <c r="D37" s="54"/>
      <c r="E37" s="54"/>
      <c r="F37" s="54"/>
      <c r="G37" s="54"/>
      <c r="H37" s="55"/>
      <c r="I37" s="63"/>
      <c r="J37" s="64"/>
      <c r="K37" s="63"/>
      <c r="L37" s="64"/>
      <c r="M37" s="63"/>
      <c r="N37" s="64"/>
      <c r="O37" s="63"/>
      <c r="P37" s="64"/>
      <c r="Q37" s="63"/>
      <c r="R37" s="64"/>
      <c r="S37" s="63"/>
      <c r="T37" s="64"/>
      <c r="U37" s="63"/>
      <c r="V37" s="66"/>
      <c r="W37" s="66"/>
    </row>
  </sheetData>
  <sheetProtection password="B08D" sheet="1" objects="1" scenarios="1" formatCells="0" formatColumns="0" formatRows="0" insertColumns="0" insertRows="0" insertHyperlinks="0" deleteColumns="0" deleteRows="0" sort="0" autoFilter="0" pivotTables="0"/>
  <protectedRanges>
    <protectedRange algorithmName="SHA-512" hashValue="O20Cq+hfOA9wEb9igBCvA1Aax2VDLtrO1XqBix1Hty2/vFe111tYgK/pTVWiMiA55gqq4L6Uznx7eO0UEQKnQg==" saltValue="R7JZfwF8u193sfexICuj7w==" spinCount="100000" sqref="E2" name="Intervalo1"/>
  </protectedRanges>
  <mergeCells count="8">
    <mergeCell ref="F14:G14"/>
    <mergeCell ref="E21:G21"/>
    <mergeCell ref="E13:G13"/>
    <mergeCell ref="B1:W1"/>
    <mergeCell ref="B2:D2"/>
    <mergeCell ref="E2:G2"/>
    <mergeCell ref="I2:W2"/>
    <mergeCell ref="E3:G3"/>
  </mergeCells>
  <conditionalFormatting sqref="F4:F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M36:N37" r:id="rId1" display="Seguro saúde" xr:uid="{00000000-0004-0000-0100-000000000000}"/>
    <hyperlink ref="K36:L37" r:id="rId2" display="Hospedagem" xr:uid="{00000000-0004-0000-0100-000001000000}"/>
    <hyperlink ref="O36:P37" r:id="rId3" display="Chip de internet" xr:uid="{00000000-0004-0000-0100-000002000000}"/>
    <hyperlink ref="Q36:R37" r:id="rId4" display="Aluguel de carro" xr:uid="{00000000-0004-0000-0100-000003000000}"/>
    <hyperlink ref="S36:T37" r:id="rId5" display="Passeios" xr:uid="{00000000-0004-0000-0100-000004000000}"/>
    <hyperlink ref="N3" r:id="rId6" xr:uid="{00000000-0004-0000-0100-000005000000}"/>
    <hyperlink ref="R3" r:id="rId7" xr:uid="{00000000-0004-0000-0100-000006000000}"/>
    <hyperlink ref="T3" r:id="rId8" xr:uid="{00000000-0004-0000-0100-000007000000}"/>
    <hyperlink ref="U36:V37" r:id="rId9" display="Passeios" xr:uid="{00000000-0004-0000-0100-000008000000}"/>
    <hyperlink ref="I36:J37" r:id="rId10" display="Passagem aérea" xr:uid="{00000000-0004-0000-0100-000009000000}"/>
    <hyperlink ref="J3" r:id="rId11" xr:uid="{00000000-0004-0000-0100-00000A000000}"/>
    <hyperlink ref="L3" r:id="rId12" xr:uid="{00000000-0004-0000-0100-00000B000000}"/>
    <hyperlink ref="U36:W37" r:id="rId13" display="©Nós na Trip" xr:uid="{00000000-0004-0000-0100-00000C000000}"/>
  </hyperlinks>
  <pageMargins left="0.511811024" right="0.511811024" top="0.78740157499999996" bottom="0.78740157499999996" header="0.31496062000000002" footer="0.31496062000000002"/>
  <pageSetup paperSize="9" orientation="portrait" r:id="rId14"/>
  <ignoredErrors>
    <ignoredError sqref="E6:H6 E8:H8 E7:H7 K7 E34:N34 E33:H33 N33 E4:I4 N4 M7:N7 E5:H5 J5:K5 J6:K6 J9:N32 J33:L33 E18:H18 E17 G17:H17 E13:H14 E12:F12 H12 M5:N5 M6:N6 E10:H11 E9:F9 H9 E16:H16 E15 G15:H15 E20:H32 E19 G19:H19 L8" unlockedFormula="1"/>
  </ignoredErrors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111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E15" sqref="E15"/>
    </sheetView>
  </sheetViews>
  <sheetFormatPr defaultColWidth="0" defaultRowHeight="14.4" zeroHeight="1" x14ac:dyDescent="0.55000000000000004"/>
  <cols>
    <col min="1" max="1" width="13.578125" customWidth="1"/>
    <col min="2" max="2" width="8.26171875" customWidth="1"/>
    <col min="3" max="3" width="42.578125" customWidth="1"/>
    <col min="4" max="4" width="8.83984375" customWidth="1"/>
    <col min="5" max="5" width="42.578125" customWidth="1"/>
    <col min="6" max="6" width="7.68359375" customWidth="1"/>
    <col min="7" max="7" width="42.578125" customWidth="1"/>
    <col min="8" max="16384" width="8.68359375" hidden="1"/>
  </cols>
  <sheetData>
    <row r="1" spans="1:7" ht="15" customHeight="1" x14ac:dyDescent="0.55000000000000004">
      <c r="A1" s="81" t="s">
        <v>28</v>
      </c>
      <c r="B1" s="81"/>
      <c r="C1" s="81"/>
      <c r="D1" s="81"/>
      <c r="E1" s="81"/>
      <c r="F1" s="81"/>
      <c r="G1" s="81"/>
    </row>
    <row r="2" spans="1:7" ht="15" customHeight="1" x14ac:dyDescent="0.55000000000000004">
      <c r="A2" s="81"/>
      <c r="B2" s="81"/>
      <c r="C2" s="81"/>
      <c r="D2" s="81"/>
      <c r="E2" s="81"/>
      <c r="F2" s="81"/>
      <c r="G2" s="81"/>
    </row>
    <row r="3" spans="1:7" ht="28" customHeight="1" thickBot="1" x14ac:dyDescent="0.6">
      <c r="A3" s="39"/>
      <c r="B3" s="88" t="s">
        <v>29</v>
      </c>
      <c r="C3" s="88"/>
      <c r="D3" s="89" t="s">
        <v>30</v>
      </c>
      <c r="E3" s="89"/>
      <c r="F3" s="89" t="s">
        <v>48</v>
      </c>
      <c r="G3" s="89"/>
    </row>
    <row r="4" spans="1:7" ht="19" customHeight="1" thickTop="1" x14ac:dyDescent="0.55000000000000004">
      <c r="A4" s="87">
        <f>'Orçamento viagem'!I4</f>
        <v>44501</v>
      </c>
      <c r="B4" s="40">
        <v>0.33333333333333298</v>
      </c>
      <c r="C4" s="41" t="s">
        <v>74</v>
      </c>
      <c r="D4" s="40">
        <v>0.54166666666666596</v>
      </c>
      <c r="E4" s="41" t="s">
        <v>76</v>
      </c>
      <c r="F4" s="40">
        <v>0.75</v>
      </c>
      <c r="G4" s="41" t="s">
        <v>78</v>
      </c>
    </row>
    <row r="5" spans="1:7" ht="19" customHeight="1" x14ac:dyDescent="0.55000000000000004">
      <c r="A5" s="87"/>
      <c r="B5" s="42">
        <v>0.375</v>
      </c>
      <c r="C5" s="43" t="s">
        <v>75</v>
      </c>
      <c r="D5" s="42">
        <v>0.60416666666666596</v>
      </c>
      <c r="E5" s="43" t="s">
        <v>77</v>
      </c>
      <c r="F5" s="42">
        <v>0.83333333333333304</v>
      </c>
      <c r="G5" s="43" t="s">
        <v>79</v>
      </c>
    </row>
    <row r="6" spans="1:7" ht="19" customHeight="1" x14ac:dyDescent="0.55000000000000004">
      <c r="A6" s="87"/>
      <c r="B6" s="42"/>
      <c r="C6" s="43"/>
      <c r="D6" s="42"/>
      <c r="E6" s="43"/>
      <c r="F6" s="42"/>
      <c r="G6" s="43"/>
    </row>
    <row r="7" spans="1:7" ht="19" customHeight="1" thickBot="1" x14ac:dyDescent="0.6">
      <c r="A7" s="87"/>
      <c r="B7" s="42"/>
      <c r="C7" s="44"/>
      <c r="D7" s="42"/>
      <c r="E7" s="44"/>
      <c r="F7" s="42"/>
      <c r="G7" s="44"/>
    </row>
    <row r="8" spans="1:7" ht="18.600000000000001" thickTop="1" x14ac:dyDescent="0.55000000000000004">
      <c r="A8" s="87">
        <f>'Orçamento viagem'!I5</f>
        <v>44502</v>
      </c>
      <c r="B8" s="40"/>
      <c r="C8" s="41"/>
      <c r="D8" s="40"/>
      <c r="E8" s="41"/>
      <c r="F8" s="40"/>
      <c r="G8" s="41"/>
    </row>
    <row r="9" spans="1:7" ht="18.3" x14ac:dyDescent="0.55000000000000004">
      <c r="A9" s="87"/>
      <c r="B9" s="42"/>
      <c r="C9" s="43"/>
      <c r="D9" s="42"/>
      <c r="E9" s="43"/>
      <c r="F9" s="42"/>
      <c r="G9" s="43"/>
    </row>
    <row r="10" spans="1:7" ht="18.3" x14ac:dyDescent="0.55000000000000004">
      <c r="A10" s="87"/>
      <c r="B10" s="42"/>
      <c r="C10" s="43"/>
      <c r="D10" s="42"/>
      <c r="E10" s="43"/>
      <c r="F10" s="42"/>
      <c r="G10" s="43"/>
    </row>
    <row r="11" spans="1:7" ht="18.600000000000001" thickBot="1" x14ac:dyDescent="0.6">
      <c r="A11" s="87"/>
      <c r="B11" s="42"/>
      <c r="C11" s="44"/>
      <c r="D11" s="42"/>
      <c r="E11" s="44"/>
      <c r="F11" s="42"/>
      <c r="G11" s="44"/>
    </row>
    <row r="12" spans="1:7" ht="18.600000000000001" thickTop="1" x14ac:dyDescent="0.55000000000000004">
      <c r="A12" s="87">
        <f>'Orçamento viagem'!I6</f>
        <v>44503</v>
      </c>
      <c r="B12" s="40"/>
      <c r="C12" s="41"/>
      <c r="D12" s="40"/>
      <c r="E12" s="41"/>
      <c r="F12" s="40"/>
      <c r="G12" s="41"/>
    </row>
    <row r="13" spans="1:7" ht="18.3" x14ac:dyDescent="0.55000000000000004">
      <c r="A13" s="87"/>
      <c r="B13" s="42"/>
      <c r="C13" s="43"/>
      <c r="D13" s="42"/>
      <c r="E13" s="43"/>
      <c r="F13" s="42"/>
      <c r="G13" s="43"/>
    </row>
    <row r="14" spans="1:7" ht="18.3" x14ac:dyDescent="0.55000000000000004">
      <c r="A14" s="87"/>
      <c r="B14" s="42"/>
      <c r="C14" s="43"/>
      <c r="D14" s="42"/>
      <c r="E14" s="43"/>
      <c r="F14" s="42"/>
      <c r="G14" s="43"/>
    </row>
    <row r="15" spans="1:7" ht="18.600000000000001" thickBot="1" x14ac:dyDescent="0.6">
      <c r="A15" s="87"/>
      <c r="B15" s="42"/>
      <c r="C15" s="44"/>
      <c r="D15" s="42"/>
      <c r="E15" s="44"/>
      <c r="F15" s="42"/>
      <c r="G15" s="44"/>
    </row>
    <row r="16" spans="1:7" ht="18.600000000000001" thickTop="1" x14ac:dyDescent="0.55000000000000004">
      <c r="A16" s="87">
        <f>'Orçamento viagem'!I7</f>
        <v>44504</v>
      </c>
      <c r="B16" s="40"/>
      <c r="C16" s="41"/>
      <c r="D16" s="40"/>
      <c r="E16" s="41"/>
      <c r="F16" s="40"/>
      <c r="G16" s="41"/>
    </row>
    <row r="17" spans="1:7" ht="18.3" x14ac:dyDescent="0.55000000000000004">
      <c r="A17" s="87"/>
      <c r="B17" s="42"/>
      <c r="C17" s="43"/>
      <c r="D17" s="42"/>
      <c r="E17" s="43"/>
      <c r="F17" s="42"/>
      <c r="G17" s="43"/>
    </row>
    <row r="18" spans="1:7" ht="18.3" x14ac:dyDescent="0.55000000000000004">
      <c r="A18" s="87"/>
      <c r="B18" s="42"/>
      <c r="C18" s="43"/>
      <c r="D18" s="42"/>
      <c r="E18" s="43"/>
      <c r="F18" s="42"/>
      <c r="G18" s="43"/>
    </row>
    <row r="19" spans="1:7" ht="18.600000000000001" thickBot="1" x14ac:dyDescent="0.6">
      <c r="A19" s="87"/>
      <c r="B19" s="42"/>
      <c r="C19" s="44"/>
      <c r="D19" s="42"/>
      <c r="E19" s="44"/>
      <c r="F19" s="42"/>
      <c r="G19" s="44"/>
    </row>
    <row r="20" spans="1:7" ht="18.600000000000001" thickTop="1" x14ac:dyDescent="0.55000000000000004">
      <c r="A20" s="87">
        <f>'Orçamento viagem'!I8</f>
        <v>44505</v>
      </c>
      <c r="B20" s="40"/>
      <c r="C20" s="41"/>
      <c r="D20" s="40"/>
      <c r="E20" s="41"/>
      <c r="F20" s="40"/>
      <c r="G20" s="41"/>
    </row>
    <row r="21" spans="1:7" ht="18.3" x14ac:dyDescent="0.55000000000000004">
      <c r="A21" s="87"/>
      <c r="B21" s="42"/>
      <c r="C21" s="43"/>
      <c r="D21" s="42"/>
      <c r="E21" s="43"/>
      <c r="F21" s="42"/>
      <c r="G21" s="43"/>
    </row>
    <row r="22" spans="1:7" ht="18.3" x14ac:dyDescent="0.55000000000000004">
      <c r="A22" s="87"/>
      <c r="B22" s="42"/>
      <c r="C22" s="43"/>
      <c r="D22" s="42"/>
      <c r="E22" s="43"/>
      <c r="F22" s="42"/>
      <c r="G22" s="43"/>
    </row>
    <row r="23" spans="1:7" ht="18.600000000000001" thickBot="1" x14ac:dyDescent="0.6">
      <c r="A23" s="87"/>
      <c r="B23" s="42"/>
      <c r="C23" s="44"/>
      <c r="D23" s="42"/>
      <c r="E23" s="44"/>
      <c r="F23" s="42"/>
      <c r="G23" s="44"/>
    </row>
    <row r="24" spans="1:7" ht="18.600000000000001" thickTop="1" x14ac:dyDescent="0.55000000000000004">
      <c r="A24" s="87">
        <f>'Orçamento viagem'!I9</f>
        <v>44506</v>
      </c>
      <c r="B24" s="40"/>
      <c r="C24" s="41"/>
      <c r="D24" s="40"/>
      <c r="E24" s="41"/>
      <c r="F24" s="40"/>
      <c r="G24" s="41"/>
    </row>
    <row r="25" spans="1:7" ht="18.3" x14ac:dyDescent="0.55000000000000004">
      <c r="A25" s="87"/>
      <c r="B25" s="42"/>
      <c r="C25" s="43"/>
      <c r="D25" s="42"/>
      <c r="E25" s="43"/>
      <c r="F25" s="42"/>
      <c r="G25" s="43"/>
    </row>
    <row r="26" spans="1:7" ht="18.3" x14ac:dyDescent="0.55000000000000004">
      <c r="A26" s="87"/>
      <c r="B26" s="42"/>
      <c r="C26" s="43"/>
      <c r="D26" s="42"/>
      <c r="E26" s="43"/>
      <c r="F26" s="42"/>
      <c r="G26" s="43"/>
    </row>
    <row r="27" spans="1:7" ht="18.600000000000001" thickBot="1" x14ac:dyDescent="0.6">
      <c r="A27" s="87"/>
      <c r="B27" s="42"/>
      <c r="C27" s="44"/>
      <c r="D27" s="42"/>
      <c r="E27" s="44"/>
      <c r="F27" s="42"/>
      <c r="G27" s="44"/>
    </row>
    <row r="28" spans="1:7" ht="18.600000000000001" thickTop="1" x14ac:dyDescent="0.55000000000000004">
      <c r="A28" s="87">
        <f>'Orçamento viagem'!I10</f>
        <v>44507</v>
      </c>
      <c r="B28" s="40"/>
      <c r="C28" s="41"/>
      <c r="D28" s="40"/>
      <c r="E28" s="41"/>
      <c r="F28" s="40"/>
      <c r="G28" s="41"/>
    </row>
    <row r="29" spans="1:7" ht="18.3" x14ac:dyDescent="0.55000000000000004">
      <c r="A29" s="87"/>
      <c r="B29" s="42"/>
      <c r="C29" s="43"/>
      <c r="D29" s="42"/>
      <c r="E29" s="43"/>
      <c r="F29" s="42"/>
      <c r="G29" s="43"/>
    </row>
    <row r="30" spans="1:7" ht="18.3" x14ac:dyDescent="0.55000000000000004">
      <c r="A30" s="87"/>
      <c r="B30" s="42"/>
      <c r="C30" s="43"/>
      <c r="D30" s="42"/>
      <c r="E30" s="43"/>
      <c r="F30" s="42"/>
      <c r="G30" s="43"/>
    </row>
    <row r="31" spans="1:7" ht="18.600000000000001" thickBot="1" x14ac:dyDescent="0.6">
      <c r="A31" s="87"/>
      <c r="B31" s="42"/>
      <c r="C31" s="44"/>
      <c r="D31" s="42"/>
      <c r="E31" s="44"/>
      <c r="F31" s="42"/>
      <c r="G31" s="44"/>
    </row>
    <row r="32" spans="1:7" ht="18.600000000000001" thickTop="1" x14ac:dyDescent="0.55000000000000004">
      <c r="A32" s="87">
        <f>'Orçamento viagem'!I11</f>
        <v>44508</v>
      </c>
      <c r="B32" s="40"/>
      <c r="C32" s="41"/>
      <c r="D32" s="40"/>
      <c r="E32" s="41"/>
      <c r="F32" s="40"/>
      <c r="G32" s="41"/>
    </row>
    <row r="33" spans="1:7" ht="18.3" x14ac:dyDescent="0.55000000000000004">
      <c r="A33" s="87"/>
      <c r="B33" s="42"/>
      <c r="C33" s="43"/>
      <c r="D33" s="42"/>
      <c r="E33" s="43"/>
      <c r="F33" s="42"/>
      <c r="G33" s="43"/>
    </row>
    <row r="34" spans="1:7" ht="18.3" x14ac:dyDescent="0.55000000000000004">
      <c r="A34" s="87"/>
      <c r="B34" s="42"/>
      <c r="C34" s="43"/>
      <c r="D34" s="42"/>
      <c r="E34" s="43"/>
      <c r="F34" s="42"/>
      <c r="G34" s="43"/>
    </row>
    <row r="35" spans="1:7" ht="18.600000000000001" thickBot="1" x14ac:dyDescent="0.6">
      <c r="A35" s="87"/>
      <c r="B35" s="42"/>
      <c r="C35" s="44"/>
      <c r="D35" s="42"/>
      <c r="E35" s="44"/>
      <c r="F35" s="42"/>
      <c r="G35" s="44"/>
    </row>
    <row r="36" spans="1:7" ht="18.600000000000001" thickTop="1" x14ac:dyDescent="0.55000000000000004">
      <c r="A36" s="87">
        <f>'Orçamento viagem'!I12</f>
        <v>44509</v>
      </c>
      <c r="B36" s="40"/>
      <c r="C36" s="41"/>
      <c r="D36" s="40"/>
      <c r="E36" s="41"/>
      <c r="F36" s="40"/>
      <c r="G36" s="41"/>
    </row>
    <row r="37" spans="1:7" ht="18.3" x14ac:dyDescent="0.55000000000000004">
      <c r="A37" s="87"/>
      <c r="B37" s="42"/>
      <c r="C37" s="43"/>
      <c r="D37" s="42"/>
      <c r="E37" s="43"/>
      <c r="F37" s="42"/>
      <c r="G37" s="43"/>
    </row>
    <row r="38" spans="1:7" ht="18.3" x14ac:dyDescent="0.55000000000000004">
      <c r="A38" s="87"/>
      <c r="B38" s="42"/>
      <c r="C38" s="43"/>
      <c r="D38" s="42"/>
      <c r="E38" s="43"/>
      <c r="F38" s="42"/>
      <c r="G38" s="43"/>
    </row>
    <row r="39" spans="1:7" ht="18.600000000000001" thickBot="1" x14ac:dyDescent="0.6">
      <c r="A39" s="87"/>
      <c r="B39" s="42"/>
      <c r="C39" s="44"/>
      <c r="D39" s="42"/>
      <c r="E39" s="44"/>
      <c r="F39" s="42"/>
      <c r="G39" s="44"/>
    </row>
    <row r="40" spans="1:7" ht="18.600000000000001" thickTop="1" x14ac:dyDescent="0.55000000000000004">
      <c r="A40" s="87">
        <f>'Orçamento viagem'!I13</f>
        <v>44510</v>
      </c>
      <c r="B40" s="40"/>
      <c r="C40" s="41"/>
      <c r="D40" s="40"/>
      <c r="E40" s="41"/>
      <c r="F40" s="40"/>
      <c r="G40" s="41"/>
    </row>
    <row r="41" spans="1:7" ht="18.3" x14ac:dyDescent="0.55000000000000004">
      <c r="A41" s="87"/>
      <c r="B41" s="42"/>
      <c r="C41" s="43"/>
      <c r="D41" s="42"/>
      <c r="E41" s="43"/>
      <c r="F41" s="42"/>
      <c r="G41" s="43"/>
    </row>
    <row r="42" spans="1:7" ht="18.3" x14ac:dyDescent="0.55000000000000004">
      <c r="A42" s="87"/>
      <c r="B42" s="42"/>
      <c r="C42" s="43"/>
      <c r="D42" s="42"/>
      <c r="E42" s="43"/>
      <c r="F42" s="42"/>
      <c r="G42" s="43"/>
    </row>
    <row r="43" spans="1:7" ht="18.600000000000001" thickBot="1" x14ac:dyDescent="0.6">
      <c r="A43" s="87"/>
      <c r="B43" s="42"/>
      <c r="C43" s="44"/>
      <c r="D43" s="42"/>
      <c r="E43" s="44"/>
      <c r="F43" s="42"/>
      <c r="G43" s="44"/>
    </row>
    <row r="44" spans="1:7" ht="18.600000000000001" thickTop="1" x14ac:dyDescent="0.55000000000000004">
      <c r="A44" s="87">
        <f>'Orçamento viagem'!I14</f>
        <v>44511</v>
      </c>
      <c r="B44" s="40"/>
      <c r="C44" s="41"/>
      <c r="D44" s="40"/>
      <c r="E44" s="41"/>
      <c r="F44" s="40"/>
      <c r="G44" s="41"/>
    </row>
    <row r="45" spans="1:7" ht="18.3" x14ac:dyDescent="0.55000000000000004">
      <c r="A45" s="87"/>
      <c r="B45" s="42"/>
      <c r="C45" s="43"/>
      <c r="D45" s="42"/>
      <c r="E45" s="43"/>
      <c r="F45" s="42"/>
      <c r="G45" s="43"/>
    </row>
    <row r="46" spans="1:7" ht="18.3" x14ac:dyDescent="0.55000000000000004">
      <c r="A46" s="87"/>
      <c r="B46" s="42"/>
      <c r="C46" s="43"/>
      <c r="D46" s="42"/>
      <c r="E46" s="43"/>
      <c r="F46" s="42"/>
      <c r="G46" s="43"/>
    </row>
    <row r="47" spans="1:7" ht="18.600000000000001" thickBot="1" x14ac:dyDescent="0.6">
      <c r="A47" s="87"/>
      <c r="B47" s="42"/>
      <c r="C47" s="44"/>
      <c r="D47" s="42"/>
      <c r="E47" s="44"/>
      <c r="F47" s="42"/>
      <c r="G47" s="44"/>
    </row>
    <row r="48" spans="1:7" ht="18.600000000000001" thickTop="1" x14ac:dyDescent="0.55000000000000004">
      <c r="A48" s="87" t="str">
        <f>'Orçamento viagem'!I15</f>
        <v/>
      </c>
      <c r="B48" s="40"/>
      <c r="C48" s="41"/>
      <c r="D48" s="40"/>
      <c r="E48" s="41"/>
      <c r="F48" s="40"/>
      <c r="G48" s="41"/>
    </row>
    <row r="49" spans="1:7" ht="18.3" x14ac:dyDescent="0.55000000000000004">
      <c r="A49" s="87"/>
      <c r="B49" s="42"/>
      <c r="C49" s="43"/>
      <c r="D49" s="42"/>
      <c r="E49" s="43"/>
      <c r="F49" s="42"/>
      <c r="G49" s="43"/>
    </row>
    <row r="50" spans="1:7" ht="18.3" x14ac:dyDescent="0.55000000000000004">
      <c r="A50" s="87"/>
      <c r="B50" s="42"/>
      <c r="C50" s="43"/>
      <c r="D50" s="42"/>
      <c r="E50" s="43"/>
      <c r="F50" s="42"/>
      <c r="G50" s="43"/>
    </row>
    <row r="51" spans="1:7" ht="18.600000000000001" thickBot="1" x14ac:dyDescent="0.6">
      <c r="A51" s="87"/>
      <c r="B51" s="42"/>
      <c r="C51" s="44"/>
      <c r="D51" s="42"/>
      <c r="E51" s="44"/>
      <c r="F51" s="42"/>
      <c r="G51" s="44"/>
    </row>
    <row r="52" spans="1:7" ht="18.600000000000001" thickTop="1" x14ac:dyDescent="0.55000000000000004">
      <c r="A52" s="87" t="str">
        <f>'Orçamento viagem'!I16</f>
        <v/>
      </c>
      <c r="B52" s="40"/>
      <c r="C52" s="41"/>
      <c r="D52" s="40"/>
      <c r="E52" s="41"/>
      <c r="F52" s="40"/>
      <c r="G52" s="41"/>
    </row>
    <row r="53" spans="1:7" ht="18.3" x14ac:dyDescent="0.55000000000000004">
      <c r="A53" s="87"/>
      <c r="B53" s="42"/>
      <c r="C53" s="43"/>
      <c r="D53" s="42"/>
      <c r="E53" s="43"/>
      <c r="F53" s="42"/>
      <c r="G53" s="43"/>
    </row>
    <row r="54" spans="1:7" ht="18.3" x14ac:dyDescent="0.55000000000000004">
      <c r="A54" s="87"/>
      <c r="B54" s="42"/>
      <c r="C54" s="43"/>
      <c r="D54" s="42"/>
      <c r="E54" s="43"/>
      <c r="F54" s="42"/>
      <c r="G54" s="43"/>
    </row>
    <row r="55" spans="1:7" ht="18.600000000000001" thickBot="1" x14ac:dyDescent="0.6">
      <c r="A55" s="87"/>
      <c r="B55" s="42"/>
      <c r="C55" s="44"/>
      <c r="D55" s="42"/>
      <c r="E55" s="44"/>
      <c r="F55" s="42"/>
      <c r="G55" s="44"/>
    </row>
    <row r="56" spans="1:7" ht="18.600000000000001" thickTop="1" x14ac:dyDescent="0.55000000000000004">
      <c r="A56" s="87" t="str">
        <f>'Orçamento viagem'!I17</f>
        <v/>
      </c>
      <c r="B56" s="40"/>
      <c r="C56" s="41"/>
      <c r="D56" s="40"/>
      <c r="E56" s="41"/>
      <c r="F56" s="40"/>
      <c r="G56" s="41"/>
    </row>
    <row r="57" spans="1:7" ht="18.3" x14ac:dyDescent="0.55000000000000004">
      <c r="A57" s="87"/>
      <c r="B57" s="42"/>
      <c r="C57" s="43"/>
      <c r="D57" s="42"/>
      <c r="E57" s="43"/>
      <c r="F57" s="42"/>
      <c r="G57" s="43"/>
    </row>
    <row r="58" spans="1:7" ht="18.3" x14ac:dyDescent="0.55000000000000004">
      <c r="A58" s="87"/>
      <c r="B58" s="42"/>
      <c r="C58" s="43"/>
      <c r="D58" s="42"/>
      <c r="E58" s="43"/>
      <c r="F58" s="42"/>
      <c r="G58" s="43"/>
    </row>
    <row r="59" spans="1:7" ht="18.600000000000001" thickBot="1" x14ac:dyDescent="0.6">
      <c r="A59" s="87"/>
      <c r="B59" s="42"/>
      <c r="C59" s="44"/>
      <c r="D59" s="42"/>
      <c r="E59" s="44"/>
      <c r="F59" s="42"/>
      <c r="G59" s="44"/>
    </row>
    <row r="60" spans="1:7" ht="18.600000000000001" thickTop="1" x14ac:dyDescent="0.55000000000000004">
      <c r="A60" s="87" t="str">
        <f>'Orçamento viagem'!I18</f>
        <v/>
      </c>
      <c r="B60" s="40"/>
      <c r="C60" s="41"/>
      <c r="D60" s="40"/>
      <c r="E60" s="41"/>
      <c r="F60" s="40"/>
      <c r="G60" s="41"/>
    </row>
    <row r="61" spans="1:7" ht="18.3" x14ac:dyDescent="0.55000000000000004">
      <c r="A61" s="87"/>
      <c r="B61" s="42"/>
      <c r="C61" s="43"/>
      <c r="D61" s="42"/>
      <c r="E61" s="43"/>
      <c r="F61" s="42"/>
      <c r="G61" s="43"/>
    </row>
    <row r="62" spans="1:7" ht="18.3" x14ac:dyDescent="0.55000000000000004">
      <c r="A62" s="87"/>
      <c r="B62" s="42"/>
      <c r="C62" s="43"/>
      <c r="D62" s="42"/>
      <c r="E62" s="43"/>
      <c r="F62" s="42"/>
      <c r="G62" s="43"/>
    </row>
    <row r="63" spans="1:7" ht="18.600000000000001" thickBot="1" x14ac:dyDescent="0.6">
      <c r="A63" s="87"/>
      <c r="B63" s="42"/>
      <c r="C63" s="44"/>
      <c r="D63" s="42"/>
      <c r="E63" s="44"/>
      <c r="F63" s="42"/>
      <c r="G63" s="44"/>
    </row>
    <row r="64" spans="1:7" ht="18.600000000000001" thickTop="1" x14ac:dyDescent="0.55000000000000004">
      <c r="A64" s="87" t="str">
        <f>'Orçamento viagem'!I19</f>
        <v/>
      </c>
      <c r="B64" s="40"/>
      <c r="C64" s="41"/>
      <c r="D64" s="40"/>
      <c r="E64" s="41"/>
      <c r="F64" s="40"/>
      <c r="G64" s="41"/>
    </row>
    <row r="65" spans="1:7" ht="18.3" x14ac:dyDescent="0.55000000000000004">
      <c r="A65" s="87"/>
      <c r="B65" s="42"/>
      <c r="C65" s="43"/>
      <c r="D65" s="42"/>
      <c r="E65" s="43"/>
      <c r="F65" s="42"/>
      <c r="G65" s="43"/>
    </row>
    <row r="66" spans="1:7" ht="18.3" x14ac:dyDescent="0.55000000000000004">
      <c r="A66" s="87"/>
      <c r="B66" s="42"/>
      <c r="C66" s="43"/>
      <c r="D66" s="42"/>
      <c r="E66" s="43"/>
      <c r="F66" s="42"/>
      <c r="G66" s="43"/>
    </row>
    <row r="67" spans="1:7" ht="18.600000000000001" thickBot="1" x14ac:dyDescent="0.6">
      <c r="A67" s="87"/>
      <c r="B67" s="42"/>
      <c r="C67" s="44"/>
      <c r="D67" s="42"/>
      <c r="E67" s="44"/>
      <c r="F67" s="42"/>
      <c r="G67" s="44"/>
    </row>
    <row r="68" spans="1:7" ht="18.600000000000001" thickTop="1" x14ac:dyDescent="0.55000000000000004">
      <c r="A68" s="87" t="str">
        <f>'Orçamento viagem'!I20</f>
        <v/>
      </c>
      <c r="B68" s="40"/>
      <c r="C68" s="41"/>
      <c r="D68" s="40"/>
      <c r="E68" s="41"/>
      <c r="F68" s="40"/>
      <c r="G68" s="41"/>
    </row>
    <row r="69" spans="1:7" ht="18.3" x14ac:dyDescent="0.55000000000000004">
      <c r="A69" s="87"/>
      <c r="B69" s="42"/>
      <c r="C69" s="43"/>
      <c r="D69" s="42"/>
      <c r="E69" s="43"/>
      <c r="F69" s="42"/>
      <c r="G69" s="43"/>
    </row>
    <row r="70" spans="1:7" ht="18.3" x14ac:dyDescent="0.55000000000000004">
      <c r="A70" s="87"/>
      <c r="B70" s="42"/>
      <c r="C70" s="43"/>
      <c r="D70" s="42"/>
      <c r="E70" s="43"/>
      <c r="F70" s="42"/>
      <c r="G70" s="43"/>
    </row>
    <row r="71" spans="1:7" ht="18.600000000000001" thickBot="1" x14ac:dyDescent="0.6">
      <c r="A71" s="87"/>
      <c r="B71" s="42"/>
      <c r="C71" s="44"/>
      <c r="D71" s="42"/>
      <c r="E71" s="44"/>
      <c r="F71" s="42"/>
      <c r="G71" s="44"/>
    </row>
    <row r="72" spans="1:7" ht="18.600000000000001" thickTop="1" x14ac:dyDescent="0.55000000000000004">
      <c r="A72" s="87" t="str">
        <f>'Orçamento viagem'!I21</f>
        <v/>
      </c>
      <c r="B72" s="40"/>
      <c r="C72" s="41"/>
      <c r="D72" s="40"/>
      <c r="E72" s="41"/>
      <c r="F72" s="40"/>
      <c r="G72" s="41"/>
    </row>
    <row r="73" spans="1:7" ht="18.3" x14ac:dyDescent="0.55000000000000004">
      <c r="A73" s="87"/>
      <c r="B73" s="42"/>
      <c r="C73" s="43"/>
      <c r="D73" s="42"/>
      <c r="E73" s="43"/>
      <c r="F73" s="42"/>
      <c r="G73" s="43"/>
    </row>
    <row r="74" spans="1:7" ht="18.3" x14ac:dyDescent="0.55000000000000004">
      <c r="A74" s="87"/>
      <c r="B74" s="42"/>
      <c r="C74" s="43"/>
      <c r="D74" s="42"/>
      <c r="E74" s="43"/>
      <c r="F74" s="42"/>
      <c r="G74" s="43"/>
    </row>
    <row r="75" spans="1:7" ht="18.600000000000001" thickBot="1" x14ac:dyDescent="0.6">
      <c r="A75" s="87"/>
      <c r="B75" s="42"/>
      <c r="C75" s="44"/>
      <c r="D75" s="42"/>
      <c r="E75" s="44"/>
      <c r="F75" s="42"/>
      <c r="G75" s="44"/>
    </row>
    <row r="76" spans="1:7" ht="18.600000000000001" thickTop="1" x14ac:dyDescent="0.55000000000000004">
      <c r="A76" s="87" t="str">
        <f>'Orçamento viagem'!I22</f>
        <v/>
      </c>
      <c r="B76" s="40"/>
      <c r="C76" s="41"/>
      <c r="D76" s="40"/>
      <c r="E76" s="41"/>
      <c r="F76" s="40"/>
      <c r="G76" s="41"/>
    </row>
    <row r="77" spans="1:7" ht="18.3" x14ac:dyDescent="0.55000000000000004">
      <c r="A77" s="87"/>
      <c r="B77" s="42"/>
      <c r="C77" s="43"/>
      <c r="D77" s="42"/>
      <c r="E77" s="43"/>
      <c r="F77" s="42"/>
      <c r="G77" s="43"/>
    </row>
    <row r="78" spans="1:7" ht="18.3" x14ac:dyDescent="0.55000000000000004">
      <c r="A78" s="87"/>
      <c r="B78" s="42"/>
      <c r="C78" s="43"/>
      <c r="D78" s="42"/>
      <c r="E78" s="43"/>
      <c r="F78" s="42"/>
      <c r="G78" s="43"/>
    </row>
    <row r="79" spans="1:7" ht="18.600000000000001" thickBot="1" x14ac:dyDescent="0.6">
      <c r="A79" s="87"/>
      <c r="B79" s="42"/>
      <c r="C79" s="44"/>
      <c r="D79" s="42"/>
      <c r="E79" s="44"/>
      <c r="F79" s="42"/>
      <c r="G79" s="44"/>
    </row>
    <row r="80" spans="1:7" ht="18.600000000000001" thickTop="1" x14ac:dyDescent="0.55000000000000004">
      <c r="A80" s="87" t="str">
        <f>'Orçamento viagem'!I26</f>
        <v/>
      </c>
      <c r="B80" s="40"/>
      <c r="C80" s="41"/>
      <c r="D80" s="40"/>
      <c r="E80" s="41"/>
      <c r="F80" s="40"/>
      <c r="G80" s="41"/>
    </row>
    <row r="81" spans="1:7" ht="18.3" x14ac:dyDescent="0.55000000000000004">
      <c r="A81" s="87"/>
      <c r="B81" s="42"/>
      <c r="C81" s="43"/>
      <c r="D81" s="42"/>
      <c r="E81" s="43"/>
      <c r="F81" s="42"/>
      <c r="G81" s="43"/>
    </row>
    <row r="82" spans="1:7" ht="18.3" x14ac:dyDescent="0.55000000000000004">
      <c r="A82" s="87"/>
      <c r="B82" s="42"/>
      <c r="C82" s="43"/>
      <c r="D82" s="42"/>
      <c r="E82" s="43"/>
      <c r="F82" s="42"/>
      <c r="G82" s="43"/>
    </row>
    <row r="83" spans="1:7" ht="18.600000000000001" thickBot="1" x14ac:dyDescent="0.6">
      <c r="A83" s="87"/>
      <c r="B83" s="42"/>
      <c r="C83" s="44"/>
      <c r="D83" s="42"/>
      <c r="E83" s="44"/>
      <c r="F83" s="42"/>
      <c r="G83" s="44"/>
    </row>
    <row r="84" spans="1:7" ht="18.600000000000001" thickTop="1" x14ac:dyDescent="0.55000000000000004">
      <c r="A84" s="87" t="str">
        <f>'Orçamento viagem'!I27</f>
        <v/>
      </c>
      <c r="B84" s="40"/>
      <c r="C84" s="41"/>
      <c r="D84" s="40"/>
      <c r="E84" s="41"/>
      <c r="F84" s="40"/>
      <c r="G84" s="41"/>
    </row>
    <row r="85" spans="1:7" ht="18.3" x14ac:dyDescent="0.55000000000000004">
      <c r="A85" s="87"/>
      <c r="B85" s="42"/>
      <c r="C85" s="43"/>
      <c r="D85" s="42"/>
      <c r="E85" s="43"/>
      <c r="F85" s="42"/>
      <c r="G85" s="43"/>
    </row>
    <row r="86" spans="1:7" ht="18.3" x14ac:dyDescent="0.55000000000000004">
      <c r="A86" s="87"/>
      <c r="B86" s="42"/>
      <c r="C86" s="43"/>
      <c r="D86" s="42"/>
      <c r="E86" s="43"/>
      <c r="F86" s="42"/>
      <c r="G86" s="43"/>
    </row>
    <row r="87" spans="1:7" ht="18.600000000000001" thickBot="1" x14ac:dyDescent="0.6">
      <c r="A87" s="87"/>
      <c r="B87" s="42"/>
      <c r="C87" s="44"/>
      <c r="D87" s="42"/>
      <c r="E87" s="44"/>
      <c r="F87" s="42"/>
      <c r="G87" s="44"/>
    </row>
    <row r="88" spans="1:7" ht="18.600000000000001" thickTop="1" x14ac:dyDescent="0.55000000000000004">
      <c r="A88" s="87" t="str">
        <f>'Orçamento viagem'!I28</f>
        <v/>
      </c>
      <c r="B88" s="40"/>
      <c r="C88" s="41"/>
      <c r="D88" s="40"/>
      <c r="E88" s="41"/>
      <c r="F88" s="40"/>
      <c r="G88" s="41"/>
    </row>
    <row r="89" spans="1:7" ht="18.3" x14ac:dyDescent="0.55000000000000004">
      <c r="A89" s="87"/>
      <c r="B89" s="42"/>
      <c r="C89" s="43"/>
      <c r="D89" s="42"/>
      <c r="E89" s="43"/>
      <c r="F89" s="42"/>
      <c r="G89" s="43"/>
    </row>
    <row r="90" spans="1:7" ht="18.3" x14ac:dyDescent="0.55000000000000004">
      <c r="A90" s="87"/>
      <c r="B90" s="42"/>
      <c r="C90" s="43"/>
      <c r="D90" s="42"/>
      <c r="E90" s="43"/>
      <c r="F90" s="42"/>
      <c r="G90" s="43"/>
    </row>
    <row r="91" spans="1:7" ht="18.600000000000001" thickBot="1" x14ac:dyDescent="0.6">
      <c r="A91" s="87"/>
      <c r="B91" s="42"/>
      <c r="C91" s="44"/>
      <c r="D91" s="42"/>
      <c r="E91" s="44"/>
      <c r="F91" s="42"/>
      <c r="G91" s="44"/>
    </row>
    <row r="92" spans="1:7" ht="18.600000000000001" thickTop="1" x14ac:dyDescent="0.55000000000000004">
      <c r="A92" s="87" t="str">
        <f>'Orçamento viagem'!I29</f>
        <v/>
      </c>
      <c r="B92" s="40"/>
      <c r="C92" s="41"/>
      <c r="D92" s="40"/>
      <c r="E92" s="41"/>
      <c r="F92" s="40"/>
      <c r="G92" s="41"/>
    </row>
    <row r="93" spans="1:7" ht="18.3" x14ac:dyDescent="0.55000000000000004">
      <c r="A93" s="87"/>
      <c r="B93" s="42"/>
      <c r="C93" s="43"/>
      <c r="D93" s="42"/>
      <c r="E93" s="43"/>
      <c r="F93" s="42"/>
      <c r="G93" s="43"/>
    </row>
    <row r="94" spans="1:7" ht="18.3" x14ac:dyDescent="0.55000000000000004">
      <c r="A94" s="87"/>
      <c r="B94" s="42"/>
      <c r="C94" s="43"/>
      <c r="D94" s="42"/>
      <c r="E94" s="43"/>
      <c r="F94" s="42"/>
      <c r="G94" s="43"/>
    </row>
    <row r="95" spans="1:7" ht="18.600000000000001" thickBot="1" x14ac:dyDescent="0.6">
      <c r="A95" s="87"/>
      <c r="B95" s="42"/>
      <c r="C95" s="44"/>
      <c r="D95" s="42"/>
      <c r="E95" s="44"/>
      <c r="F95" s="42"/>
      <c r="G95" s="44"/>
    </row>
    <row r="96" spans="1:7" ht="18.600000000000001" thickTop="1" x14ac:dyDescent="0.55000000000000004">
      <c r="A96" s="87" t="str">
        <f>'Orçamento viagem'!I30</f>
        <v/>
      </c>
      <c r="B96" s="40"/>
      <c r="C96" s="41"/>
      <c r="D96" s="40"/>
      <c r="E96" s="41"/>
      <c r="F96" s="40"/>
      <c r="G96" s="41"/>
    </row>
    <row r="97" spans="1:7" ht="18.3" x14ac:dyDescent="0.55000000000000004">
      <c r="A97" s="87"/>
      <c r="B97" s="42"/>
      <c r="C97" s="43"/>
      <c r="D97" s="42"/>
      <c r="E97" s="43"/>
      <c r="F97" s="42"/>
      <c r="G97" s="43"/>
    </row>
    <row r="98" spans="1:7" ht="18.3" x14ac:dyDescent="0.55000000000000004">
      <c r="A98" s="87"/>
      <c r="B98" s="42"/>
      <c r="C98" s="43"/>
      <c r="D98" s="42"/>
      <c r="E98" s="43"/>
      <c r="F98" s="42"/>
      <c r="G98" s="43"/>
    </row>
    <row r="99" spans="1:7" ht="18.600000000000001" thickBot="1" x14ac:dyDescent="0.6">
      <c r="A99" s="87"/>
      <c r="B99" s="42"/>
      <c r="C99" s="44"/>
      <c r="D99" s="42"/>
      <c r="E99" s="44"/>
      <c r="F99" s="42"/>
      <c r="G99" s="44"/>
    </row>
    <row r="100" spans="1:7" ht="18.600000000000001" thickTop="1" x14ac:dyDescent="0.55000000000000004">
      <c r="A100" s="87" t="str">
        <f>'Orçamento viagem'!I31</f>
        <v/>
      </c>
      <c r="B100" s="40"/>
      <c r="C100" s="41"/>
      <c r="D100" s="40"/>
      <c r="E100" s="41"/>
      <c r="F100" s="40"/>
      <c r="G100" s="41"/>
    </row>
    <row r="101" spans="1:7" ht="18.3" x14ac:dyDescent="0.55000000000000004">
      <c r="A101" s="87"/>
      <c r="B101" s="42"/>
      <c r="C101" s="43"/>
      <c r="D101" s="42"/>
      <c r="E101" s="43"/>
      <c r="F101" s="42"/>
      <c r="G101" s="43"/>
    </row>
    <row r="102" spans="1:7" ht="18.3" x14ac:dyDescent="0.55000000000000004">
      <c r="A102" s="87"/>
      <c r="B102" s="42"/>
      <c r="C102" s="43"/>
      <c r="D102" s="42"/>
      <c r="E102" s="43"/>
      <c r="F102" s="42"/>
      <c r="G102" s="43"/>
    </row>
    <row r="103" spans="1:7" ht="18.600000000000001" thickBot="1" x14ac:dyDescent="0.6">
      <c r="A103" s="87"/>
      <c r="B103" s="42"/>
      <c r="C103" s="44"/>
      <c r="D103" s="42"/>
      <c r="E103" s="44"/>
      <c r="F103" s="42"/>
      <c r="G103" s="44"/>
    </row>
    <row r="104" spans="1:7" ht="18.600000000000001" thickTop="1" x14ac:dyDescent="0.55000000000000004">
      <c r="A104" s="87" t="str">
        <f>'Orçamento viagem'!I32</f>
        <v/>
      </c>
      <c r="B104" s="40"/>
      <c r="C104" s="41"/>
      <c r="D104" s="40"/>
      <c r="E104" s="41"/>
      <c r="F104" s="40"/>
      <c r="G104" s="41"/>
    </row>
    <row r="105" spans="1:7" ht="18.3" x14ac:dyDescent="0.55000000000000004">
      <c r="A105" s="87"/>
      <c r="B105" s="42"/>
      <c r="C105" s="43"/>
      <c r="D105" s="42"/>
      <c r="E105" s="43"/>
      <c r="F105" s="42"/>
      <c r="G105" s="43"/>
    </row>
    <row r="106" spans="1:7" ht="18.3" x14ac:dyDescent="0.55000000000000004">
      <c r="A106" s="87"/>
      <c r="B106" s="42"/>
      <c r="C106" s="43"/>
      <c r="D106" s="42"/>
      <c r="E106" s="43"/>
      <c r="F106" s="42"/>
      <c r="G106" s="43"/>
    </row>
    <row r="107" spans="1:7" ht="18.600000000000001" thickBot="1" x14ac:dyDescent="0.6">
      <c r="A107" s="87"/>
      <c r="B107" s="42"/>
      <c r="C107" s="44"/>
      <c r="D107" s="42"/>
      <c r="E107" s="44"/>
      <c r="F107" s="42"/>
      <c r="G107" s="44"/>
    </row>
    <row r="108" spans="1:7" ht="18.600000000000001" thickTop="1" x14ac:dyDescent="0.55000000000000004">
      <c r="A108" s="87" t="str">
        <f>'Orçamento viagem'!I33</f>
        <v/>
      </c>
      <c r="B108" s="40"/>
      <c r="C108" s="41"/>
      <c r="D108" s="40"/>
      <c r="E108" s="41"/>
      <c r="F108" s="40"/>
      <c r="G108" s="41"/>
    </row>
    <row r="109" spans="1:7" ht="18.3" x14ac:dyDescent="0.55000000000000004">
      <c r="A109" s="87"/>
      <c r="B109" s="42"/>
      <c r="C109" s="43"/>
      <c r="D109" s="42"/>
      <c r="E109" s="43"/>
      <c r="F109" s="42"/>
      <c r="G109" s="43"/>
    </row>
    <row r="110" spans="1:7" ht="18.3" x14ac:dyDescent="0.55000000000000004">
      <c r="A110" s="87"/>
      <c r="B110" s="42"/>
      <c r="C110" s="43"/>
      <c r="D110" s="42"/>
      <c r="E110" s="43"/>
      <c r="F110" s="42"/>
      <c r="G110" s="43"/>
    </row>
    <row r="111" spans="1:7" ht="18.600000000000001" thickBot="1" x14ac:dyDescent="0.6">
      <c r="A111" s="87"/>
      <c r="B111" s="42"/>
      <c r="C111" s="44"/>
      <c r="D111" s="42"/>
      <c r="E111" s="44"/>
      <c r="F111" s="42"/>
      <c r="G111" s="44"/>
    </row>
  </sheetData>
  <mergeCells count="31">
    <mergeCell ref="A32:A35"/>
    <mergeCell ref="A1:G2"/>
    <mergeCell ref="B3:C3"/>
    <mergeCell ref="D3:E3"/>
    <mergeCell ref="F3:G3"/>
    <mergeCell ref="A4:A7"/>
    <mergeCell ref="A8:A11"/>
    <mergeCell ref="A12:A15"/>
    <mergeCell ref="A16:A19"/>
    <mergeCell ref="A20:A23"/>
    <mergeCell ref="A24:A27"/>
    <mergeCell ref="A28:A31"/>
    <mergeCell ref="A80:A83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108:A111"/>
    <mergeCell ref="A84:A87"/>
    <mergeCell ref="A88:A91"/>
    <mergeCell ref="A92:A95"/>
    <mergeCell ref="A96:A99"/>
    <mergeCell ref="A100:A103"/>
    <mergeCell ref="A104:A107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Horário" xr:uid="{00000000-0002-0000-0200-000000000000}">
          <x14:formula1>
            <xm:f>Apoio!$C$2:$C$49</xm:f>
          </x14:formula1>
          <xm:sqref>D4:D111 F4:F111 B4:B111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B90E-2D40-405A-950C-B59043840B96}">
  <sheetPr>
    <tabColor rgb="FF7030A0"/>
  </sheetPr>
  <dimension ref="A2:E21"/>
  <sheetViews>
    <sheetView topLeftCell="B1" workbookViewId="0">
      <selection activeCell="D15" sqref="D15"/>
    </sheetView>
  </sheetViews>
  <sheetFormatPr defaultRowHeight="14.4" x14ac:dyDescent="0.55000000000000004"/>
  <cols>
    <col min="1" max="1" width="11.1015625" style="3" hidden="1" customWidth="1"/>
    <col min="2" max="2" width="11.1015625" style="3" customWidth="1"/>
    <col min="3" max="3" width="8.83984375" style="3"/>
    <col min="4" max="4" width="40.7890625" style="3" bestFit="1" customWidth="1"/>
    <col min="5" max="5" width="12.7890625" style="3" bestFit="1" customWidth="1"/>
    <col min="6" max="16384" width="8.83984375" style="3"/>
  </cols>
  <sheetData>
    <row r="2" spans="1:5" x14ac:dyDescent="0.55000000000000004">
      <c r="C2" s="90" t="s">
        <v>52</v>
      </c>
      <c r="D2" s="90"/>
      <c r="E2" s="90"/>
    </row>
    <row r="3" spans="1:5" x14ac:dyDescent="0.55000000000000004">
      <c r="C3" s="68" t="s">
        <v>49</v>
      </c>
      <c r="D3" s="68" t="s">
        <v>50</v>
      </c>
      <c r="E3" s="68" t="s">
        <v>51</v>
      </c>
    </row>
    <row r="4" spans="1:5" x14ac:dyDescent="0.55000000000000004">
      <c r="A4" s="3" t="b">
        <v>1</v>
      </c>
      <c r="C4" s="67"/>
      <c r="D4" s="67" t="s">
        <v>53</v>
      </c>
      <c r="E4" s="67" t="str">
        <f>IF(A4,"concluído","em andamento")</f>
        <v>concluído</v>
      </c>
    </row>
    <row r="5" spans="1:5" x14ac:dyDescent="0.55000000000000004">
      <c r="A5" s="3" t="b">
        <v>1</v>
      </c>
      <c r="C5" s="67"/>
      <c r="D5" s="67" t="s">
        <v>54</v>
      </c>
      <c r="E5" s="67" t="str">
        <f>IF(A5,"concluído","em andamento")</f>
        <v>concluído</v>
      </c>
    </row>
    <row r="6" spans="1:5" x14ac:dyDescent="0.55000000000000004">
      <c r="A6" s="3" t="b">
        <v>1</v>
      </c>
      <c r="C6" s="67"/>
      <c r="D6" s="67" t="s">
        <v>55</v>
      </c>
      <c r="E6" s="67" t="str">
        <f t="shared" ref="E6:E14" si="0">IF(A6,"concluído","em andamento")</f>
        <v>concluído</v>
      </c>
    </row>
    <row r="7" spans="1:5" x14ac:dyDescent="0.55000000000000004">
      <c r="A7" s="3" t="b">
        <v>0</v>
      </c>
      <c r="C7" s="67"/>
      <c r="D7" s="67" t="s">
        <v>37</v>
      </c>
      <c r="E7" s="67" t="str">
        <f t="shared" si="0"/>
        <v>em andamento</v>
      </c>
    </row>
    <row r="8" spans="1:5" x14ac:dyDescent="0.55000000000000004">
      <c r="A8" s="3" t="b">
        <v>0</v>
      </c>
      <c r="C8" s="67"/>
      <c r="D8" s="67" t="s">
        <v>56</v>
      </c>
      <c r="E8" s="67" t="str">
        <f t="shared" si="0"/>
        <v>em andamento</v>
      </c>
    </row>
    <row r="9" spans="1:5" x14ac:dyDescent="0.55000000000000004">
      <c r="A9" s="3" t="b">
        <v>0</v>
      </c>
      <c r="C9" s="67"/>
      <c r="D9" s="67" t="s">
        <v>57</v>
      </c>
      <c r="E9" s="67" t="str">
        <f t="shared" si="0"/>
        <v>em andamento</v>
      </c>
    </row>
    <row r="10" spans="1:5" x14ac:dyDescent="0.55000000000000004">
      <c r="A10" s="3" t="b">
        <v>0</v>
      </c>
      <c r="C10" s="67"/>
      <c r="D10" s="67" t="s">
        <v>58</v>
      </c>
      <c r="E10" s="67" t="str">
        <f t="shared" si="0"/>
        <v>em andamento</v>
      </c>
    </row>
    <row r="11" spans="1:5" x14ac:dyDescent="0.55000000000000004">
      <c r="A11" s="3" t="b">
        <v>0</v>
      </c>
      <c r="C11" s="67"/>
      <c r="D11" s="67" t="s">
        <v>41</v>
      </c>
      <c r="E11" s="67" t="str">
        <f t="shared" si="0"/>
        <v>em andamento</v>
      </c>
    </row>
    <row r="12" spans="1:5" x14ac:dyDescent="0.55000000000000004">
      <c r="C12" s="67"/>
      <c r="D12" s="67" t="s">
        <v>59</v>
      </c>
      <c r="E12" s="67" t="str">
        <f t="shared" si="0"/>
        <v>em andamento</v>
      </c>
    </row>
    <row r="13" spans="1:5" x14ac:dyDescent="0.55000000000000004">
      <c r="C13" s="67"/>
      <c r="D13" s="67" t="s">
        <v>60</v>
      </c>
      <c r="E13" s="67" t="str">
        <f t="shared" si="0"/>
        <v>em andamento</v>
      </c>
    </row>
    <row r="14" spans="1:5" x14ac:dyDescent="0.55000000000000004">
      <c r="C14" s="67"/>
      <c r="D14" s="67" t="s">
        <v>7</v>
      </c>
      <c r="E14" s="67" t="str">
        <f t="shared" si="0"/>
        <v>em andamento</v>
      </c>
    </row>
    <row r="15" spans="1:5" x14ac:dyDescent="0.55000000000000004">
      <c r="C15" s="67"/>
      <c r="D15" s="67"/>
      <c r="E15" s="67"/>
    </row>
    <row r="16" spans="1:5" x14ac:dyDescent="0.55000000000000004">
      <c r="C16" s="67"/>
      <c r="D16" s="67"/>
      <c r="E16" s="67"/>
    </row>
    <row r="17" spans="3:5" x14ac:dyDescent="0.55000000000000004">
      <c r="C17" s="67"/>
      <c r="D17" s="67"/>
      <c r="E17" s="67"/>
    </row>
    <row r="18" spans="3:5" x14ac:dyDescent="0.55000000000000004">
      <c r="C18" s="67"/>
      <c r="D18" s="67"/>
      <c r="E18" s="67"/>
    </row>
    <row r="19" spans="3:5" x14ac:dyDescent="0.55000000000000004">
      <c r="C19" s="67"/>
      <c r="D19" s="67"/>
      <c r="E19" s="67"/>
    </row>
    <row r="20" spans="3:5" x14ac:dyDescent="0.55000000000000004">
      <c r="C20" s="67"/>
      <c r="D20" s="67"/>
      <c r="E20" s="67"/>
    </row>
    <row r="21" spans="3:5" x14ac:dyDescent="0.55000000000000004">
      <c r="C21" s="67"/>
      <c r="D21" s="67"/>
      <c r="E21" s="67"/>
    </row>
  </sheetData>
  <mergeCells count="1">
    <mergeCell ref="C2:E2"/>
  </mergeCells>
  <conditionalFormatting sqref="C4:E8">
    <cfRule type="expression" dxfId="1" priority="2">
      <formula>$A4</formula>
    </cfRule>
  </conditionalFormatting>
  <conditionalFormatting sqref="C9:E14">
    <cfRule type="expression" dxfId="0" priority="1">
      <formula>$A9</formula>
    </cfRule>
  </conditionalFormatting>
  <pageMargins left="0.511811024" right="0.511811024" top="0.78740157499999996" bottom="0.78740157499999996" header="0.31496062000000002" footer="0.31496062000000002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60960</xdr:colOff>
                    <xdr:row>2</xdr:row>
                    <xdr:rowOff>160020</xdr:rowOff>
                  </from>
                  <to>
                    <xdr:col>2</xdr:col>
                    <xdr:colOff>278130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2</xdr:col>
                    <xdr:colOff>60960</xdr:colOff>
                    <xdr:row>4</xdr:row>
                    <xdr:rowOff>0</xdr:rowOff>
                  </from>
                  <to>
                    <xdr:col>2</xdr:col>
                    <xdr:colOff>278130</xdr:colOff>
                    <xdr:row>5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2</xdr:col>
                    <xdr:colOff>60960</xdr:colOff>
                    <xdr:row>5</xdr:row>
                    <xdr:rowOff>0</xdr:rowOff>
                  </from>
                  <to>
                    <xdr:col>2</xdr:col>
                    <xdr:colOff>278130</xdr:colOff>
                    <xdr:row>6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2</xdr:col>
                    <xdr:colOff>60960</xdr:colOff>
                    <xdr:row>6</xdr:row>
                    <xdr:rowOff>0</xdr:rowOff>
                  </from>
                  <to>
                    <xdr:col>2</xdr:col>
                    <xdr:colOff>278130</xdr:colOff>
                    <xdr:row>7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2</xdr:col>
                    <xdr:colOff>60960</xdr:colOff>
                    <xdr:row>7</xdr:row>
                    <xdr:rowOff>0</xdr:rowOff>
                  </from>
                  <to>
                    <xdr:col>2</xdr:col>
                    <xdr:colOff>278130</xdr:colOff>
                    <xdr:row>8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2</xdr:col>
                    <xdr:colOff>60960</xdr:colOff>
                    <xdr:row>8</xdr:row>
                    <xdr:rowOff>0</xdr:rowOff>
                  </from>
                  <to>
                    <xdr:col>2</xdr:col>
                    <xdr:colOff>278130</xdr:colOff>
                    <xdr:row>9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2</xdr:col>
                    <xdr:colOff>60960</xdr:colOff>
                    <xdr:row>9</xdr:row>
                    <xdr:rowOff>0</xdr:rowOff>
                  </from>
                  <to>
                    <xdr:col>2</xdr:col>
                    <xdr:colOff>278130</xdr:colOff>
                    <xdr:row>10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>
                <anchor moveWithCells="1">
                  <from>
                    <xdr:col>2</xdr:col>
                    <xdr:colOff>60960</xdr:colOff>
                    <xdr:row>10</xdr:row>
                    <xdr:rowOff>0</xdr:rowOff>
                  </from>
                  <to>
                    <xdr:col>2</xdr:col>
                    <xdr:colOff>278130</xdr:colOff>
                    <xdr:row>11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2</xdr:col>
                    <xdr:colOff>60960</xdr:colOff>
                    <xdr:row>11</xdr:row>
                    <xdr:rowOff>0</xdr:rowOff>
                  </from>
                  <to>
                    <xdr:col>2</xdr:col>
                    <xdr:colOff>278130</xdr:colOff>
                    <xdr:row>12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>
                <anchor moveWithCells="1">
                  <from>
                    <xdr:col>2</xdr:col>
                    <xdr:colOff>60960</xdr:colOff>
                    <xdr:row>12</xdr:row>
                    <xdr:rowOff>0</xdr:rowOff>
                  </from>
                  <to>
                    <xdr:col>2</xdr:col>
                    <xdr:colOff>278130</xdr:colOff>
                    <xdr:row>13</xdr:row>
                    <xdr:rowOff>41910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Check Box 13">
              <controlPr defaultSize="0" autoFill="0" autoLine="0" autoPict="0">
                <anchor moveWithCells="1">
                  <from>
                    <xdr:col>2</xdr:col>
                    <xdr:colOff>60960</xdr:colOff>
                    <xdr:row>13</xdr:row>
                    <xdr:rowOff>0</xdr:rowOff>
                  </from>
                  <to>
                    <xdr:col>2</xdr:col>
                    <xdr:colOff>278130</xdr:colOff>
                    <xdr:row>14</xdr:row>
                    <xdr:rowOff>41910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7356-4BAD-4EE6-9F2D-54E77B289DB2}">
  <sheetPr>
    <tabColor theme="5"/>
  </sheetPr>
  <dimension ref="B2:F15"/>
  <sheetViews>
    <sheetView workbookViewId="0">
      <selection activeCell="J11" sqref="J11"/>
    </sheetView>
  </sheetViews>
  <sheetFormatPr defaultRowHeight="14.4" x14ac:dyDescent="0.55000000000000004"/>
  <cols>
    <col min="1" max="1" width="2.41796875" style="3" customWidth="1"/>
    <col min="2" max="2" width="62.1015625" style="3" bestFit="1" customWidth="1"/>
    <col min="3" max="3" width="2.47265625" style="3" customWidth="1"/>
    <col min="4" max="4" width="37.7890625" style="3" customWidth="1"/>
    <col min="5" max="5" width="2.47265625" style="3" customWidth="1"/>
    <col min="6" max="6" width="22" style="3" bestFit="1" customWidth="1"/>
    <col min="7" max="16384" width="8.83984375" style="3"/>
  </cols>
  <sheetData>
    <row r="2" spans="2:6" x14ac:dyDescent="0.55000000000000004">
      <c r="B2" s="70" t="s">
        <v>63</v>
      </c>
      <c r="D2" s="69" t="s">
        <v>64</v>
      </c>
      <c r="F2" s="73" t="s">
        <v>65</v>
      </c>
    </row>
    <row r="4" spans="2:6" x14ac:dyDescent="0.55000000000000004">
      <c r="F4" s="72" t="s">
        <v>66</v>
      </c>
    </row>
    <row r="5" spans="2:6" x14ac:dyDescent="0.55000000000000004">
      <c r="F5" s="72" t="s">
        <v>67</v>
      </c>
    </row>
    <row r="6" spans="2:6" x14ac:dyDescent="0.55000000000000004">
      <c r="F6" s="72" t="s">
        <v>68</v>
      </c>
    </row>
    <row r="7" spans="2:6" x14ac:dyDescent="0.55000000000000004">
      <c r="F7" s="72" t="s">
        <v>69</v>
      </c>
    </row>
    <row r="8" spans="2:6" x14ac:dyDescent="0.55000000000000004">
      <c r="F8" s="72" t="s">
        <v>70</v>
      </c>
    </row>
    <row r="9" spans="2:6" x14ac:dyDescent="0.55000000000000004">
      <c r="F9" s="72" t="s">
        <v>80</v>
      </c>
    </row>
    <row r="10" spans="2:6" x14ac:dyDescent="0.55000000000000004">
      <c r="F10" s="72" t="s">
        <v>81</v>
      </c>
    </row>
    <row r="11" spans="2:6" x14ac:dyDescent="0.55000000000000004">
      <c r="F11" s="72" t="s">
        <v>82</v>
      </c>
    </row>
    <row r="12" spans="2:6" x14ac:dyDescent="0.55000000000000004">
      <c r="F12" s="72" t="s">
        <v>83</v>
      </c>
    </row>
    <row r="13" spans="2:6" x14ac:dyDescent="0.55000000000000004">
      <c r="F13" s="72" t="s">
        <v>84</v>
      </c>
    </row>
    <row r="14" spans="2:6" x14ac:dyDescent="0.55000000000000004">
      <c r="F14" s="71"/>
    </row>
    <row r="15" spans="2:6" x14ac:dyDescent="0.55000000000000004">
      <c r="F15" s="71"/>
    </row>
  </sheetData>
  <hyperlinks>
    <hyperlink ref="F4" r:id="rId1" xr:uid="{C63732EE-C1CD-457D-9B98-D58E187978BB}"/>
    <hyperlink ref="F5" r:id="rId2" xr:uid="{6DCA63AC-71C6-4EB4-A545-42FA031E1055}"/>
    <hyperlink ref="F6" r:id="rId3" xr:uid="{9454FB4E-5F52-4C0A-9524-1D118B4C9E31}"/>
    <hyperlink ref="F7" r:id="rId4" xr:uid="{D89FA3A7-379C-4862-8C35-75A046E5CEE1}"/>
    <hyperlink ref="F8" r:id="rId5" xr:uid="{E49A232B-D35D-4841-9705-82F53ACF74A6}"/>
    <hyperlink ref="F9" r:id="rId6" xr:uid="{B97F5C6F-A3B8-45C5-BC94-C9ED074D8FE0}"/>
    <hyperlink ref="F11" r:id="rId7" xr:uid="{0C431275-A48F-47F1-A952-7008E9D20B1E}"/>
    <hyperlink ref="F12" r:id="rId8" xr:uid="{13E7E04D-7628-4A70-9808-BE2CC5C0C881}"/>
    <hyperlink ref="F13" r:id="rId9" xr:uid="{14B3715D-85EA-462A-8B33-64B90336170E}"/>
    <hyperlink ref="F10" r:id="rId10" xr:uid="{20743533-EA3F-480C-9D08-CA7D882598E8}"/>
  </hyperlinks>
  <pageMargins left="0.511811024" right="0.511811024" top="0.78740157499999996" bottom="0.78740157499999996" header="0.31496062000000002" footer="0.3149606200000000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Apoio</vt:lpstr>
      <vt:lpstr>Instruções</vt:lpstr>
      <vt:lpstr>Orçamento viagem</vt:lpstr>
      <vt:lpstr>Roteiro</vt:lpstr>
      <vt:lpstr>CheckList</vt:lpstr>
      <vt:lpstr>Links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Henrique Correa</dc:creator>
  <cp:lastModifiedBy>Bruno Queiroz</cp:lastModifiedBy>
  <dcterms:created xsi:type="dcterms:W3CDTF">2019-03-24T23:54:07Z</dcterms:created>
  <dcterms:modified xsi:type="dcterms:W3CDTF">2021-10-15T13:42:53Z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0381b383-ff6b-45ac-b223-3b8e434dbb5c</vt:lpwstr>
  </property>
  <property fmtid="{D5CDD505-2E9C-101B-9397-08002B2CF9AE}" pid="3" name="ConnectionInfosStorage">
    <vt:lpwstr>WorkbookXmlParts</vt:lpwstr>
  </property>
</Properties>
</file>